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77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<sst xmlns="http://schemas.openxmlformats.org/spreadsheetml/2006/main" count="1999" uniqueCount="697">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</sst>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43763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43466</v>
      </c>
    </row>
    <row r="10" spans="1:2" ht="15">
      <c r="A10" s="7" t="s">
        <v>2</v>
      </c>
      <c r="B10" s="357">
        <v>43738</v>
      </c>
    </row>
    <row r="11" spans="1:2" ht="15">
      <c r="A11" s="7" t="s">
        <v>668</v>
      </c>
      <c r="B11" s="357">
        <v>43763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687</v>
      </c>
    </row>
    <row r="24" spans="1:2" ht="15">
      <c r="A24" s="10" t="s">
        <v>612</v>
      </c>
      <c r="B24" s="469" t="s">
        <v>688</v>
      </c>
    </row>
    <row r="25" spans="1:2" ht="15">
      <c r="A25" s="7" t="s">
        <v>615</v>
      </c>
      <c r="B25" s="470" t="s">
        <v>689</v>
      </c>
    </row>
    <row r="26" spans="1:2" ht="15">
      <c r="A26" s="10" t="s">
        <v>661</v>
      </c>
      <c r="B26" s="358" t="s">
        <v>690</v>
      </c>
    </row>
    <row r="27" spans="1:2" ht="15">
      <c r="A27" s="10" t="s">
        <v>662</v>
      </c>
      <c r="B27" s="358" t="s">
        <v>691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8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">
      <c r="A13" s="76" t="s">
        <v>27</v>
      </c>
      <c r="B13" s="78" t="s">
        <v>28</v>
      </c>
      <c r="C13" s="138">
        <v>24162</v>
      </c>
      <c r="D13" s="138">
        <v>26124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">
      <c r="A14" s="76" t="s">
        <v>30</v>
      </c>
      <c r="B14" s="78" t="s">
        <v>31</v>
      </c>
      <c r="C14" s="138">
        <v>2917</v>
      </c>
      <c r="D14" s="138">
        <v>2860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19541</v>
      </c>
      <c r="D16" s="138">
        <v>13578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6436</v>
      </c>
      <c r="D19" s="138">
        <v>6773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53056</v>
      </c>
      <c r="D20" s="377">
        <f>SUM(D12:D19)</f>
        <v>49335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2494</v>
      </c>
      <c r="D25" s="137">
        <v>2213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2494</v>
      </c>
      <c r="D28" s="377">
        <f>SUM(D24:D27)</f>
        <v>2213</v>
      </c>
      <c r="E28" s="143" t="s">
        <v>84</v>
      </c>
      <c r="F28" s="80" t="s">
        <v>85</v>
      </c>
      <c r="G28" s="374">
        <f>SUM(G29:G31)</f>
        <v>21874</v>
      </c>
      <c r="H28" s="375">
        <f>SUM(H29:H31)</f>
        <v>17248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21874</v>
      </c>
      <c r="H29" s="138">
        <v>17248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11166</v>
      </c>
      <c r="H32" s="138">
        <v>12155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33040</v>
      </c>
      <c r="H34" s="377">
        <f>H28+H32+H33</f>
        <v>29403</v>
      </c>
    </row>
    <row r="35" spans="1:8" ht="1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58521</v>
      </c>
      <c r="H37" s="379">
        <f>H26+H18+H34</f>
        <v>54884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29651</v>
      </c>
      <c r="H45" s="137">
        <v>29896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>
        <v>6341</v>
      </c>
      <c r="D49" s="137">
        <v>8259</v>
      </c>
      <c r="E49" s="76" t="s">
        <v>150</v>
      </c>
      <c r="F49" s="80" t="s">
        <v>151</v>
      </c>
      <c r="G49" s="138">
        <v>6590</v>
      </c>
      <c r="H49" s="137">
        <v>10237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36241</v>
      </c>
      <c r="H50" s="375">
        <f>SUM(H44:H49)</f>
        <v>40133</v>
      </c>
    </row>
    <row r="51" spans="1:8" ht="15">
      <c r="A51" s="76" t="s">
        <v>79</v>
      </c>
      <c r="B51" s="78" t="s">
        <v>155</v>
      </c>
      <c r="C51" s="138">
        <v>327</v>
      </c>
      <c r="D51" s="137">
        <v>327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6668</v>
      </c>
      <c r="D52" s="377">
        <f>SUM(D48:D51)</f>
        <v>8586</v>
      </c>
      <c r="E52" s="142" t="s">
        <v>158</v>
      </c>
      <c r="F52" s="82" t="s">
        <v>159</v>
      </c>
      <c r="G52" s="138">
        <v>178</v>
      </c>
      <c r="H52" s="137">
        <v>178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416</v>
      </c>
      <c r="D55" s="270">
        <v>414</v>
      </c>
      <c r="E55" s="76" t="s">
        <v>168</v>
      </c>
      <c r="F55" s="82" t="s">
        <v>169</v>
      </c>
      <c r="G55" s="138"/>
      <c r="H55" s="137">
        <v>119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108889</v>
      </c>
      <c r="D56" s="381">
        <f>D20+D21+D22+D28+D33+D46+D52+D54+D55</f>
        <v>106803</v>
      </c>
      <c r="E56" s="87" t="s">
        <v>557</v>
      </c>
      <c r="F56" s="86" t="s">
        <v>172</v>
      </c>
      <c r="G56" s="378">
        <f>G50+G52+G53+G54+G55</f>
        <v>36419</v>
      </c>
      <c r="H56" s="379">
        <f>H50+H52+H53+H54+H55</f>
        <v>40430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308</v>
      </c>
      <c r="D59" s="137">
        <v>331</v>
      </c>
      <c r="E59" s="142" t="s">
        <v>180</v>
      </c>
      <c r="F59" s="277" t="s">
        <v>181</v>
      </c>
      <c r="G59" s="138">
        <f>16803+6388</f>
        <v>23191</v>
      </c>
      <c r="H59" s="137">
        <v>19280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14469</v>
      </c>
      <c r="H61" s="375">
        <f>SUM(H62:H68)</f>
        <v>14541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2982</v>
      </c>
      <c r="H62" s="138">
        <v>2725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5673</v>
      </c>
      <c r="H64" s="138">
        <v>5750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308</v>
      </c>
      <c r="D65" s="377">
        <f>SUM(D59:D64)</f>
        <v>331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3424</v>
      </c>
      <c r="H66" s="138">
        <v>3681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963</v>
      </c>
      <c r="H67" s="138">
        <v>978</v>
      </c>
    </row>
    <row r="68" spans="1:8" ht="15">
      <c r="A68" s="76" t="s">
        <v>206</v>
      </c>
      <c r="B68" s="78" t="s">
        <v>207</v>
      </c>
      <c r="C68" s="138">
        <v>7510</v>
      </c>
      <c r="D68" s="137">
        <v>8331</v>
      </c>
      <c r="E68" s="76" t="s">
        <v>212</v>
      </c>
      <c r="F68" s="80" t="s">
        <v>213</v>
      </c>
      <c r="G68" s="138">
        <v>1427</v>
      </c>
      <c r="H68" s="138">
        <v>1407</v>
      </c>
    </row>
    <row r="69" spans="1:8" ht="15">
      <c r="A69" s="76" t="s">
        <v>210</v>
      </c>
      <c r="B69" s="78" t="s">
        <v>211</v>
      </c>
      <c r="C69" s="138">
        <v>12673</v>
      </c>
      <c r="D69" s="137">
        <v>10752</v>
      </c>
      <c r="E69" s="142" t="s">
        <v>79</v>
      </c>
      <c r="F69" s="80" t="s">
        <v>216</v>
      </c>
      <c r="G69" s="138">
        <f>3642</f>
        <v>3642</v>
      </c>
      <c r="H69" s="138">
        <f>14398-7551</f>
        <v>6847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41302</v>
      </c>
      <c r="H71" s="377">
        <f>H59+H60+H61+H69+H70</f>
        <v>40668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3032</v>
      </c>
      <c r="D75" s="137">
        <v>2673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23215</v>
      </c>
      <c r="D76" s="377">
        <f>SUM(D68:D75)</f>
        <v>21756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199</v>
      </c>
      <c r="H77" s="270">
        <v>320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41501</v>
      </c>
      <c r="H79" s="379">
        <f>H71+H73+H75+H77</f>
        <v>40988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64</v>
      </c>
      <c r="D88" s="137">
        <v>52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3965</v>
      </c>
      <c r="D89" s="137">
        <v>7248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>
        <v>112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4029</v>
      </c>
      <c r="D92" s="377">
        <f>SUM(D88:D91)</f>
        <v>7412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27552</v>
      </c>
      <c r="D94" s="381">
        <f>D65+D76+D85+D92+D93</f>
        <v>29499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136441</v>
      </c>
      <c r="D95" s="383">
        <f>D94+D56</f>
        <v>136302</v>
      </c>
      <c r="E95" s="169" t="s">
        <v>635</v>
      </c>
      <c r="F95" s="280" t="s">
        <v>268</v>
      </c>
      <c r="G95" s="382">
        <f>G37+G40+G56+G79</f>
        <v>136441</v>
      </c>
      <c r="H95" s="383">
        <f>H37+H40+H56+H79</f>
        <v>136302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43763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5225</v>
      </c>
      <c r="D12" s="256">
        <v>4938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52380</v>
      </c>
      <c r="D13" s="256">
        <v>46900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9965</v>
      </c>
      <c r="D14" s="256">
        <v>6100</v>
      </c>
      <c r="E14" s="185" t="s">
        <v>285</v>
      </c>
      <c r="F14" s="180" t="s">
        <v>286</v>
      </c>
      <c r="G14" s="256">
        <v>101541</v>
      </c>
      <c r="H14" s="256">
        <v>87459</v>
      </c>
    </row>
    <row r="15" spans="1:8" ht="15">
      <c r="A15" s="135" t="s">
        <v>287</v>
      </c>
      <c r="B15" s="131" t="s">
        <v>288</v>
      </c>
      <c r="C15" s="256">
        <v>20442</v>
      </c>
      <c r="D15" s="256">
        <v>17425</v>
      </c>
      <c r="E15" s="185" t="s">
        <v>79</v>
      </c>
      <c r="F15" s="180" t="s">
        <v>289</v>
      </c>
      <c r="G15" s="256">
        <v>4084</v>
      </c>
      <c r="H15" s="256">
        <v>3449</v>
      </c>
    </row>
    <row r="16" spans="1:8" ht="15.75">
      <c r="A16" s="135" t="s">
        <v>290</v>
      </c>
      <c r="B16" s="131" t="s">
        <v>291</v>
      </c>
      <c r="C16" s="256">
        <v>3533</v>
      </c>
      <c r="D16" s="256">
        <v>2973</v>
      </c>
      <c r="E16" s="176" t="s">
        <v>52</v>
      </c>
      <c r="F16" s="204" t="s">
        <v>292</v>
      </c>
      <c r="G16" s="407">
        <f>SUM(G12:G15)</f>
        <v>105625</v>
      </c>
      <c r="H16" s="408">
        <f>SUM(H12:H15)</f>
        <v>90908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240</v>
      </c>
      <c r="H18" s="419">
        <v>240</v>
      </c>
    </row>
    <row r="19" spans="1:8" ht="15">
      <c r="A19" s="135" t="s">
        <v>299</v>
      </c>
      <c r="B19" s="131" t="s">
        <v>300</v>
      </c>
      <c r="C19" s="256">
        <v>1054</v>
      </c>
      <c r="D19" s="256">
        <v>1079</v>
      </c>
      <c r="E19" s="135" t="s">
        <v>301</v>
      </c>
      <c r="F19" s="177" t="s">
        <v>302</v>
      </c>
      <c r="G19" s="256">
        <v>240</v>
      </c>
      <c r="H19" s="256">
        <v>240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92599</v>
      </c>
      <c r="D22" s="408">
        <f>SUM(D12:D18)+D19</f>
        <v>79415</v>
      </c>
      <c r="E22" s="135" t="s">
        <v>309</v>
      </c>
      <c r="F22" s="177" t="s">
        <v>310</v>
      </c>
      <c r="G22" s="256">
        <v>511</v>
      </c>
      <c r="H22" s="256">
        <v>423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325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1300</v>
      </c>
      <c r="D25" s="256">
        <v>308</v>
      </c>
      <c r="E25" s="135" t="s">
        <v>318</v>
      </c>
      <c r="F25" s="177" t="s">
        <v>319</v>
      </c>
      <c r="G25" s="256">
        <v>22</v>
      </c>
      <c r="H25" s="257"/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80</v>
      </c>
      <c r="D27" s="256">
        <v>60</v>
      </c>
      <c r="E27" s="176" t="s">
        <v>104</v>
      </c>
      <c r="F27" s="178" t="s">
        <v>326</v>
      </c>
      <c r="G27" s="407">
        <f>SUM(G22:G26)</f>
        <v>533</v>
      </c>
      <c r="H27" s="408">
        <f>SUM(H22:H26)</f>
        <v>748</v>
      </c>
    </row>
    <row r="28" spans="1:8" ht="15">
      <c r="A28" s="135" t="s">
        <v>79</v>
      </c>
      <c r="B28" s="177" t="s">
        <v>327</v>
      </c>
      <c r="C28" s="256">
        <v>12</v>
      </c>
      <c r="D28" s="256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1392</v>
      </c>
      <c r="D29" s="408">
        <f>SUM(D25:D28)</f>
        <v>376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93991</v>
      </c>
      <c r="D31" s="414">
        <f>D29+D22</f>
        <v>79791</v>
      </c>
      <c r="E31" s="191" t="s">
        <v>548</v>
      </c>
      <c r="F31" s="206" t="s">
        <v>331</v>
      </c>
      <c r="G31" s="193">
        <f>G16+G18+G27</f>
        <v>106398</v>
      </c>
      <c r="H31" s="194">
        <f>H16+H18+H27</f>
        <v>91896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12407</v>
      </c>
      <c r="D33" s="184">
        <f>IF((H31-D31)&gt;0,H31-D31,0)</f>
        <v>12105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93991</v>
      </c>
      <c r="D36" s="416">
        <f>D31-D34+D35</f>
        <v>79791</v>
      </c>
      <c r="E36" s="202" t="s">
        <v>346</v>
      </c>
      <c r="F36" s="196" t="s">
        <v>347</v>
      </c>
      <c r="G36" s="207">
        <f>G35-G34+G31</f>
        <v>106398</v>
      </c>
      <c r="H36" s="208">
        <f>H35-H34+H31</f>
        <v>91896</v>
      </c>
    </row>
    <row r="37" spans="1:8" ht="15.75">
      <c r="A37" s="201" t="s">
        <v>348</v>
      </c>
      <c r="B37" s="171" t="s">
        <v>349</v>
      </c>
      <c r="C37" s="413">
        <f>IF((G36-C36)&gt;0,G36-C36,0)</f>
        <v>12407</v>
      </c>
      <c r="D37" s="414">
        <f>IF((H36-D36)&gt;0,H36-D36,0)</f>
        <v>12105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1241</v>
      </c>
      <c r="D38" s="408">
        <f>D39+D40+D41</f>
        <v>1184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1241</v>
      </c>
      <c r="D39" s="256">
        <v>1184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11166</v>
      </c>
      <c r="D42" s="184">
        <f>+IF((H36-D36-D38)&gt;0,H36-D36-D38,0)</f>
        <v>10921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11166</v>
      </c>
      <c r="D44" s="208">
        <f>IF(H42=0,IF(D42-D43&gt;0,D42-D43+H43,0),IF(H42-H43&lt;0,H43-H42+D42,0))</f>
        <v>10921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106398</v>
      </c>
      <c r="D45" s="410">
        <f>D36+D38+D42</f>
        <v>91896</v>
      </c>
      <c r="E45" s="210" t="s">
        <v>373</v>
      </c>
      <c r="F45" s="212" t="s">
        <v>374</v>
      </c>
      <c r="G45" s="409">
        <f>G42+G36</f>
        <v>106398</v>
      </c>
      <c r="H45" s="410">
        <f>H42+H36</f>
        <v>91896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43763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123429</v>
      </c>
      <c r="D11" s="138">
        <v>103245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-76710</v>
      </c>
      <c r="D12" s="138">
        <v>-63930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1-22356</f>
        <v>-22355</v>
      </c>
      <c r="D14" s="138">
        <v>-20318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-7318+17-113</f>
        <v>-7414</v>
      </c>
      <c r="D15" s="138">
        <v>-7161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-1517</v>
      </c>
      <c r="D16" s="138">
        <v>-852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f>22-62</f>
        <v>-40</v>
      </c>
      <c r="D19" s="138">
        <v>-46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-1204</v>
      </c>
      <c r="D20" s="138">
        <v>214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14189</v>
      </c>
      <c r="D21" s="438">
        <f>SUM(D11:D20)</f>
        <v>11152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-2307</v>
      </c>
      <c r="D23" s="138">
        <v>-1055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1090</v>
      </c>
      <c r="D24" s="138">
        <v>321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>
        <v>-362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2033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363</v>
      </c>
      <c r="D27" s="138">
        <v>533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-5558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>
        <v>325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>
        <v>298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-4379</v>
      </c>
      <c r="D33" s="438">
        <f>SUM(D23:D32)</f>
        <v>60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>
        <v>2474</v>
      </c>
      <c r="D37" s="138">
        <f>500+920</f>
        <v>1420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-2224</v>
      </c>
      <c r="D38" s="138">
        <v>-2263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-5824</v>
      </c>
      <c r="D39" s="138">
        <v>-4445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-90</v>
      </c>
      <c r="D40" s="138">
        <v>-124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-7529</v>
      </c>
      <c r="D41" s="138">
        <v>-6444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-13193</v>
      </c>
      <c r="D43" s="440">
        <f>SUM(D35:D42)</f>
        <v>-11856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-3383</v>
      </c>
      <c r="D44" s="247">
        <f>D43+D33+D21</f>
        <v>-644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7412</v>
      </c>
      <c r="D45" s="249">
        <v>7293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4029</v>
      </c>
      <c r="D46" s="251">
        <f>D45+D44</f>
        <v>6649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43763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29403</v>
      </c>
      <c r="J13" s="363">
        <f>'1-Баланс'!H30+'1-Баланс'!H33</f>
        <v>0</v>
      </c>
      <c r="K13" s="364"/>
      <c r="L13" s="363">
        <f>SUM(C13:K13)</f>
        <v>54884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29403</v>
      </c>
      <c r="J17" s="432">
        <f t="shared" si="2"/>
        <v>0</v>
      </c>
      <c r="K17" s="432">
        <f t="shared" si="2"/>
        <v>0</v>
      </c>
      <c r="L17" s="363">
        <f t="shared" si="1"/>
        <v>54884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11166</v>
      </c>
      <c r="J18" s="363">
        <f>+'1-Баланс'!G33</f>
        <v>0</v>
      </c>
      <c r="K18" s="364"/>
      <c r="L18" s="363">
        <f t="shared" si="1"/>
        <v>11166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-7529</v>
      </c>
      <c r="J19" s="109">
        <f>J20+J21</f>
        <v>0</v>
      </c>
      <c r="K19" s="109">
        <f t="shared" si="3"/>
        <v>0</v>
      </c>
      <c r="L19" s="363">
        <f t="shared" si="1"/>
        <v>-7529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-7529</v>
      </c>
      <c r="J20" s="256"/>
      <c r="K20" s="256"/>
      <c r="L20" s="363">
        <f>SUM(C20:K20)</f>
        <v>-7529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33040</v>
      </c>
      <c r="J31" s="432">
        <f t="shared" si="6"/>
        <v>0</v>
      </c>
      <c r="K31" s="432">
        <f t="shared" si="6"/>
        <v>0</v>
      </c>
      <c r="L31" s="363">
        <f t="shared" si="1"/>
        <v>58521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33040</v>
      </c>
      <c r="J34" s="366">
        <f t="shared" si="7"/>
        <v>0</v>
      </c>
      <c r="K34" s="366">
        <f t="shared" si="7"/>
        <v>0</v>
      </c>
      <c r="L34" s="430">
        <f t="shared" si="1"/>
        <v>58521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43763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">
      <c r="A15" s="458" t="s">
        <v>695</v>
      </c>
      <c r="B15" s="459"/>
      <c r="C15" s="79">
        <v>16456</v>
      </c>
      <c r="D15" s="79">
        <v>100</v>
      </c>
      <c r="E15" s="79"/>
      <c r="F15" s="260">
        <f t="shared" si="0"/>
        <v>16456</v>
      </c>
    </row>
    <row r="16" spans="1:6" ht="15">
      <c r="A16" s="458" t="s">
        <v>696</v>
      </c>
      <c r="B16" s="459"/>
      <c r="C16" s="79">
        <v>3352</v>
      </c>
      <c r="D16" s="79">
        <v>100</v>
      </c>
      <c r="E16" s="79"/>
      <c r="F16" s="260">
        <f t="shared" si="0"/>
        <v>3352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43763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136441</v>
      </c>
      <c r="D6" s="454">
        <f aca="true" t="shared" si="0" ref="D6:D15">C6-E6</f>
        <v>0</v>
      </c>
      <c r="E6" s="453">
        <f>'1-Баланс'!G95</f>
        <v>136441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58521</v>
      </c>
      <c r="D7" s="454">
        <f t="shared" si="0"/>
        <v>53143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11166</v>
      </c>
      <c r="D8" s="454">
        <f t="shared" si="0"/>
        <v>0</v>
      </c>
      <c r="E8" s="453">
        <f>ABS('2-Отчет за доходите'!C44)-ABS('2-Отчет за доходите'!G44)</f>
        <v>11166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7412</v>
      </c>
      <c r="D9" s="454">
        <f t="shared" si="0"/>
        <v>0</v>
      </c>
      <c r="E9" s="453">
        <f>'3-Отчет за паричния поток'!C45</f>
        <v>7412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4029</v>
      </c>
      <c r="D10" s="454">
        <f t="shared" si="0"/>
        <v>0</v>
      </c>
      <c r="E10" s="453">
        <f>'3-Отчет за паричния поток'!C46</f>
        <v>4029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58521</v>
      </c>
      <c r="D11" s="454">
        <f t="shared" si="0"/>
        <v>0</v>
      </c>
      <c r="E11" s="453">
        <f>'4-Отчет за собствения капитал'!L34</f>
        <v>58521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0.10571360946745562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0.19080330137899215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0.14330082135523614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0.08183757081815583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1.1320020001915077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0.6638876171658514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0.6564661092503795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0.097081998024144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0.097081998024144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1.8909556375093988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0.7741441355604254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0.38360016852749107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1.3314878419712581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0.5710893353170967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13707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0.23422361203670478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0.22248538506362903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3.2916525853328826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"Спиди" АД</v>
      </c>
      <c r="B4" s="92" t="str">
        <f t="shared" si="1"/>
        <v>131371780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24162</v>
      </c>
    </row>
    <row r="5" spans="1:8" ht="15">
      <c r="A5" s="92" t="str">
        <f t="shared" si="0"/>
        <v>"Спиди" АД</v>
      </c>
      <c r="B5" s="92" t="str">
        <f t="shared" si="1"/>
        <v>131371780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2917</v>
      </c>
    </row>
    <row r="6" spans="1:8" ht="15">
      <c r="A6" s="92" t="str">
        <f t="shared" si="0"/>
        <v>"Спиди" АД</v>
      </c>
      <c r="B6" s="92" t="str">
        <f t="shared" si="1"/>
        <v>131371780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"Спиди" АД</v>
      </c>
      <c r="B7" s="92" t="str">
        <f t="shared" si="1"/>
        <v>131371780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19541</v>
      </c>
    </row>
    <row r="8" spans="1:8" ht="15">
      <c r="A8" s="92" t="str">
        <f t="shared" si="0"/>
        <v>"Спиди" АД</v>
      </c>
      <c r="B8" s="92" t="str">
        <f t="shared" si="1"/>
        <v>131371780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"Спиди" АД</v>
      </c>
      <c r="B9" s="92" t="str">
        <f t="shared" si="1"/>
        <v>131371780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6436</v>
      </c>
    </row>
    <row r="11" spans="1:8" ht="1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53056</v>
      </c>
    </row>
    <row r="12" spans="1:8" ht="1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2494</v>
      </c>
    </row>
    <row r="16" spans="1:8" ht="1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2494</v>
      </c>
    </row>
    <row r="19" spans="1:8" ht="1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6341</v>
      </c>
    </row>
    <row r="36" spans="1:8" ht="1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6668</v>
      </c>
    </row>
    <row r="39" spans="1:8" ht="1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416</v>
      </c>
    </row>
    <row r="41" spans="1:8" ht="1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108889</v>
      </c>
    </row>
    <row r="42" spans="1:8" ht="1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308</v>
      </c>
    </row>
    <row r="43" spans="1:8" ht="1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308</v>
      </c>
    </row>
    <row r="49" spans="1:8" ht="1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7510</v>
      </c>
    </row>
    <row r="50" spans="1:8" ht="1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12673</v>
      </c>
    </row>
    <row r="51" spans="1:8" ht="1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3032</v>
      </c>
    </row>
    <row r="57" spans="1:8" ht="1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23215</v>
      </c>
    </row>
    <row r="58" spans="1:8" ht="1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64</v>
      </c>
    </row>
    <row r="66" spans="1:8" ht="1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3965</v>
      </c>
    </row>
    <row r="67" spans="1:8" ht="1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4029</v>
      </c>
    </row>
    <row r="70" spans="1:8" ht="1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27552</v>
      </c>
    </row>
    <row r="72" spans="1:8" ht="1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136441</v>
      </c>
    </row>
    <row r="73" spans="1:8" ht="1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21874</v>
      </c>
    </row>
    <row r="88" spans="1:8" ht="1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21874</v>
      </c>
    </row>
    <row r="89" spans="1:8" ht="1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11166</v>
      </c>
    </row>
    <row r="92" spans="1:8" ht="1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33040</v>
      </c>
    </row>
    <row r="94" spans="1:8" ht="1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58521</v>
      </c>
    </row>
    <row r="95" spans="1:8" ht="1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29651</v>
      </c>
    </row>
    <row r="98" spans="1:8" ht="1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6590</v>
      </c>
    </row>
    <row r="102" spans="1:8" ht="1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36241</v>
      </c>
    </row>
    <row r="103" spans="1:8" ht="1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178</v>
      </c>
    </row>
    <row r="104" spans="1:8" ht="1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36419</v>
      </c>
    </row>
    <row r="108" spans="1:8" ht="1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23191</v>
      </c>
    </row>
    <row r="109" spans="1:8" ht="1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14469</v>
      </c>
    </row>
    <row r="111" spans="1:8" ht="1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2982</v>
      </c>
    </row>
    <row r="112" spans="1:8" ht="1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5673</v>
      </c>
    </row>
    <row r="114" spans="1:8" ht="1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3424</v>
      </c>
    </row>
    <row r="116" spans="1:8" ht="1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963</v>
      </c>
    </row>
    <row r="117" spans="1:8" ht="1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1427</v>
      </c>
    </row>
    <row r="118" spans="1:8" ht="1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3642</v>
      </c>
    </row>
    <row r="119" spans="1:8" ht="1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41302</v>
      </c>
    </row>
    <row r="121" spans="1:8" ht="1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199</v>
      </c>
    </row>
    <row r="124" spans="1:8" ht="1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41501</v>
      </c>
    </row>
    <row r="125" spans="1:8" ht="1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136441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5225</v>
      </c>
    </row>
    <row r="128" spans="1:8" ht="1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52380</v>
      </c>
    </row>
    <row r="129" spans="1:8" ht="1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9965</v>
      </c>
    </row>
    <row r="130" spans="1:8" ht="1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20442</v>
      </c>
    </row>
    <row r="131" spans="1:8" ht="1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3533</v>
      </c>
    </row>
    <row r="132" spans="1:8" ht="1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1054</v>
      </c>
    </row>
    <row r="135" spans="1:8" ht="1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92599</v>
      </c>
    </row>
    <row r="138" spans="1:8" ht="1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1300</v>
      </c>
    </row>
    <row r="139" spans="1:8" ht="1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80</v>
      </c>
    </row>
    <row r="141" spans="1:8" ht="1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1392</v>
      </c>
    </row>
    <row r="143" spans="1:8" ht="1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93991</v>
      </c>
    </row>
    <row r="144" spans="1:8" ht="1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12407</v>
      </c>
    </row>
    <row r="145" spans="1:8" ht="1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93991</v>
      </c>
    </row>
    <row r="148" spans="1:8" ht="1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12407</v>
      </c>
    </row>
    <row r="149" spans="1:8" ht="1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1241</v>
      </c>
    </row>
    <row r="150" spans="1:8" ht="1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1241</v>
      </c>
    </row>
    <row r="151" spans="1:8" ht="1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11166</v>
      </c>
    </row>
    <row r="154" spans="1:8" ht="1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11166</v>
      </c>
    </row>
    <row r="156" spans="1:8" ht="1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106398</v>
      </c>
    </row>
    <row r="157" spans="1:8" ht="1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101541</v>
      </c>
    </row>
    <row r="160" spans="1:8" ht="1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4084</v>
      </c>
    </row>
    <row r="161" spans="1:8" ht="1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105625</v>
      </c>
    </row>
    <row r="162" spans="1:8" ht="1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240</v>
      </c>
    </row>
    <row r="163" spans="1:8" ht="1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240</v>
      </c>
    </row>
    <row r="164" spans="1:8" ht="1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511</v>
      </c>
    </row>
    <row r="165" spans="1:8" ht="1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22</v>
      </c>
    </row>
    <row r="168" spans="1:8" ht="1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533</v>
      </c>
    </row>
    <row r="170" spans="1:8" ht="1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106398</v>
      </c>
    </row>
    <row r="171" spans="1:8" ht="1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106398</v>
      </c>
    </row>
    <row r="175" spans="1:8" ht="1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106398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123429</v>
      </c>
    </row>
    <row r="182" spans="1:8" ht="1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-76710</v>
      </c>
    </row>
    <row r="183" spans="1:8" ht="1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-22355</v>
      </c>
    </row>
    <row r="185" spans="1:8" ht="1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-7414</v>
      </c>
    </row>
    <row r="186" spans="1:8" ht="1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-1517</v>
      </c>
    </row>
    <row r="187" spans="1:8" ht="1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-40</v>
      </c>
    </row>
    <row r="190" spans="1:8" ht="1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-1204</v>
      </c>
    </row>
    <row r="191" spans="1:8" ht="1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14189</v>
      </c>
    </row>
    <row r="192" spans="1:8" ht="1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-2307</v>
      </c>
    </row>
    <row r="193" spans="1:8" ht="1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1090</v>
      </c>
    </row>
    <row r="194" spans="1:8" ht="1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2033</v>
      </c>
    </row>
    <row r="196" spans="1:8" ht="1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363</v>
      </c>
    </row>
    <row r="197" spans="1:8" ht="1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-5558</v>
      </c>
    </row>
    <row r="198" spans="1:8" ht="1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-4379</v>
      </c>
    </row>
    <row r="203" spans="1:8" ht="1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2474</v>
      </c>
    </row>
    <row r="206" spans="1:8" ht="1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-2224</v>
      </c>
    </row>
    <row r="207" spans="1:8" ht="1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-5824</v>
      </c>
    </row>
    <row r="208" spans="1:8" ht="1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-90</v>
      </c>
    </row>
    <row r="209" spans="1:8" ht="1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-7529</v>
      </c>
    </row>
    <row r="210" spans="1:8" ht="1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-13193</v>
      </c>
    </row>
    <row r="212" spans="1:8" ht="1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-3383</v>
      </c>
    </row>
    <row r="213" spans="1:8" ht="1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7412</v>
      </c>
    </row>
    <row r="214" spans="1:8" ht="1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4029</v>
      </c>
    </row>
    <row r="215" spans="1:8" ht="1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29403</v>
      </c>
    </row>
    <row r="351" spans="1:8" ht="1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29403</v>
      </c>
    </row>
    <row r="355" spans="1:8" ht="1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11166</v>
      </c>
    </row>
    <row r="356" spans="1:8" ht="1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-7529</v>
      </c>
    </row>
    <row r="357" spans="1:8" ht="1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-7529</v>
      </c>
    </row>
    <row r="358" spans="1:8" ht="1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33040</v>
      </c>
    </row>
    <row r="369" spans="1:8" ht="1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33040</v>
      </c>
    </row>
    <row r="372" spans="1:8" ht="1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54884</v>
      </c>
    </row>
    <row r="417" spans="1:8" ht="1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54884</v>
      </c>
    </row>
    <row r="421" spans="1:8" ht="1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11166</v>
      </c>
    </row>
    <row r="422" spans="1:8" ht="1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-7529</v>
      </c>
    </row>
    <row r="423" spans="1:8" ht="1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-7529</v>
      </c>
    </row>
    <row r="424" spans="1:8" ht="1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58521</v>
      </c>
    </row>
    <row r="435" spans="1:8" ht="1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58521</v>
      </c>
    </row>
    <row r="438" spans="1:8" ht="1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2018-10-25T10:39:30Z</cp:lastPrinted>
  <dcterms:created xsi:type="dcterms:W3CDTF">2006-09-16T00:00:00Z</dcterms:created>
  <dcterms:modified xsi:type="dcterms:W3CDTF">2019-10-26T08:05:34Z</dcterms:modified>
  <cp:category/>
  <cp:version/>
  <cp:contentType/>
  <cp:contentStatus/>
</cp:coreProperties>
</file>