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<sst xmlns="http://schemas.openxmlformats.org/spreadsheetml/2006/main" count="1867" uniqueCount="664">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</sst>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43373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43398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Стефка Левиджова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43101</v>
      </c>
    </row>
    <row r="10" spans="1:2" ht="15.75">
      <c r="A10" s="7" t="s">
        <v>2</v>
      </c>
      <c r="B10" s="316">
        <v>43373</v>
      </c>
    </row>
    <row r="11" spans="1:2" ht="15.75">
      <c r="A11" s="7" t="s">
        <v>640</v>
      </c>
      <c r="B11" s="316">
        <v>43398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4" t="s">
        <v>659</v>
      </c>
    </row>
    <row r="24" spans="1:2" ht="15.75">
      <c r="A24" s="10" t="s">
        <v>584</v>
      </c>
      <c r="B24" s="425" t="s">
        <v>660</v>
      </c>
    </row>
    <row r="25" spans="1:2" ht="15.75">
      <c r="A25" s="7" t="s">
        <v>587</v>
      </c>
      <c r="B25" s="426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0">
      <selection activeCell="C68" sqref="C68:C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.75">
      <c r="A14" s="66" t="s">
        <v>30</v>
      </c>
      <c r="B14" s="68" t="s">
        <v>31</v>
      </c>
      <c r="C14" s="119">
        <v>6419</v>
      </c>
      <c r="D14" s="118">
        <v>6806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14443</v>
      </c>
      <c r="D16" s="118">
        <v>17543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9835</v>
      </c>
      <c r="D19" s="118">
        <v>10119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30697</v>
      </c>
      <c r="D20" s="336">
        <f>SUM(D12:D19)</f>
        <v>34468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-218</v>
      </c>
      <c r="H22" s="352">
        <f>SUM(H23:H25)</f>
        <v>-224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3023</v>
      </c>
      <c r="D25" s="118">
        <v>4370</v>
      </c>
      <c r="E25" s="66" t="s">
        <v>73</v>
      </c>
      <c r="F25" s="69" t="s">
        <v>74</v>
      </c>
      <c r="G25" s="119">
        <v>-756</v>
      </c>
      <c r="H25" s="118">
        <v>-762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19347</v>
      </c>
      <c r="H26" s="336">
        <f>H20+H21+H22</f>
        <v>19341</v>
      </c>
      <c r="M26" s="74"/>
    </row>
    <row r="27" spans="1:8" ht="15.75">
      <c r="A27" s="66" t="s">
        <v>79</v>
      </c>
      <c r="B27" s="68" t="s">
        <v>80</v>
      </c>
      <c r="C27" s="119">
        <v>17657</v>
      </c>
      <c r="D27" s="118">
        <v>18068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20680</v>
      </c>
      <c r="D28" s="336">
        <f>SUM(D24:D27)</f>
        <v>22438</v>
      </c>
      <c r="E28" s="124" t="s">
        <v>84</v>
      </c>
      <c r="F28" s="69" t="s">
        <v>85</v>
      </c>
      <c r="G28" s="333">
        <f>SUM(G29:G31)</f>
        <v>14343</v>
      </c>
      <c r="H28" s="334">
        <f>SUM(H29:H31)</f>
        <v>13625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14343</v>
      </c>
      <c r="H29" s="118">
        <v>13625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9810</v>
      </c>
      <c r="H32" s="118">
        <v>7171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24153</v>
      </c>
      <c r="H34" s="336">
        <f>H28+H32+H33</f>
        <v>20796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48878</v>
      </c>
      <c r="H37" s="338">
        <f>H26+H18+H34</f>
        <v>45515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9400</v>
      </c>
      <c r="H45" s="118">
        <v>13652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157</v>
      </c>
      <c r="H49" s="118">
        <v>157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9557</v>
      </c>
      <c r="H50" s="334">
        <f>SUM(H44:H49)</f>
        <v>13809</v>
      </c>
    </row>
    <row r="51" spans="1:8" ht="15.75">
      <c r="A51" s="66" t="s">
        <v>79</v>
      </c>
      <c r="B51" s="68" t="s">
        <v>155</v>
      </c>
      <c r="C51" s="119">
        <v>301</v>
      </c>
      <c r="D51" s="118">
        <v>213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301</v>
      </c>
      <c r="D52" s="336">
        <f>SUM(D48:D51)</f>
        <v>213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963</v>
      </c>
      <c r="H54" s="118">
        <v>963</v>
      </c>
    </row>
    <row r="55" spans="1:8" ht="15.75">
      <c r="A55" s="76" t="s">
        <v>166</v>
      </c>
      <c r="B55" s="72" t="s">
        <v>167</v>
      </c>
      <c r="C55" s="246">
        <v>265</v>
      </c>
      <c r="D55" s="247">
        <v>265</v>
      </c>
      <c r="E55" s="66" t="s">
        <v>168</v>
      </c>
      <c r="F55" s="71" t="s">
        <v>169</v>
      </c>
      <c r="G55" s="119">
        <v>199</v>
      </c>
      <c r="H55" s="118">
        <v>439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51943</v>
      </c>
      <c r="D56" s="340">
        <f>D20+D21+D22+D28+D33+D46+D52+D54+D55</f>
        <v>57384</v>
      </c>
      <c r="E56" s="76" t="s">
        <v>529</v>
      </c>
      <c r="F56" s="75" t="s">
        <v>172</v>
      </c>
      <c r="G56" s="337">
        <f>G50+G52+G53+G54+G55</f>
        <v>10719</v>
      </c>
      <c r="H56" s="338">
        <f>H50+H52+H53+H54+H55</f>
        <v>15211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720</v>
      </c>
      <c r="D59" s="118">
        <v>417</v>
      </c>
      <c r="E59" s="123" t="s">
        <v>180</v>
      </c>
      <c r="F59" s="254" t="s">
        <v>181</v>
      </c>
      <c r="G59" s="119">
        <v>8831</v>
      </c>
      <c r="H59" s="118">
        <v>8557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16297</v>
      </c>
      <c r="H61" s="334">
        <f>SUM(H62:H68)</f>
        <v>14899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588</v>
      </c>
      <c r="H62" s="118">
        <v>524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9594</v>
      </c>
      <c r="H64" s="118">
        <v>8490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720</v>
      </c>
      <c r="D65" s="336">
        <f>SUM(D59:D64)</f>
        <v>417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3179</v>
      </c>
      <c r="H66" s="118">
        <v>3205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1133</v>
      </c>
      <c r="H67" s="118">
        <v>1016</v>
      </c>
    </row>
    <row r="68" spans="1:8" ht="15.75">
      <c r="A68" s="66" t="s">
        <v>206</v>
      </c>
      <c r="B68" s="68" t="s">
        <v>207</v>
      </c>
      <c r="C68" s="119">
        <v>833</v>
      </c>
      <c r="D68" s="118">
        <v>371</v>
      </c>
      <c r="E68" s="66" t="s">
        <v>212</v>
      </c>
      <c r="F68" s="69" t="s">
        <v>213</v>
      </c>
      <c r="G68" s="119">
        <v>1803</v>
      </c>
      <c r="H68" s="118">
        <v>1664</v>
      </c>
    </row>
    <row r="69" spans="1:8" ht="15.75">
      <c r="A69" s="66" t="s">
        <v>210</v>
      </c>
      <c r="B69" s="68" t="s">
        <v>211</v>
      </c>
      <c r="C69" s="119">
        <v>24039</v>
      </c>
      <c r="D69" s="118">
        <v>19345</v>
      </c>
      <c r="E69" s="123" t="s">
        <v>79</v>
      </c>
      <c r="F69" s="69" t="s">
        <v>216</v>
      </c>
      <c r="G69" s="119">
        <v>7681</v>
      </c>
      <c r="H69" s="118">
        <v>9216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32809</v>
      </c>
      <c r="H71" s="336">
        <f>H59+H60+H61+H69+H70</f>
        <v>32672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286</v>
      </c>
      <c r="D73" s="118">
        <v>284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3519</v>
      </c>
      <c r="D75" s="118">
        <v>3254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28677</v>
      </c>
      <c r="D76" s="336">
        <f>SUM(D68:D75)</f>
        <v>23254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320</v>
      </c>
      <c r="H77" s="247">
        <v>320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33129</v>
      </c>
      <c r="H79" s="338">
        <f>H71+H73+H75+H77</f>
        <v>32992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271</v>
      </c>
      <c r="D88" s="118">
        <v>163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11115</v>
      </c>
      <c r="D89" s="118">
        <v>12500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11386</v>
      </c>
      <c r="D92" s="336">
        <f>SUM(D88:D91)</f>
        <v>12663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40783</v>
      </c>
      <c r="D94" s="340">
        <f>D65+D76+D85+D92+D93</f>
        <v>36334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92726</v>
      </c>
      <c r="D95" s="342">
        <f>D94+D56</f>
        <v>93718</v>
      </c>
      <c r="E95" s="150" t="s">
        <v>607</v>
      </c>
      <c r="F95" s="257" t="s">
        <v>268</v>
      </c>
      <c r="G95" s="341">
        <f>G37+G40+G56+G79</f>
        <v>92726</v>
      </c>
      <c r="H95" s="342">
        <f>H37+H40+H56+H79</f>
        <v>93718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43398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Стефка Левиджова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H23" sqref="H2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6057</v>
      </c>
      <c r="D12" s="237">
        <v>5072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74100</v>
      </c>
      <c r="D13" s="237">
        <v>69724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8396</v>
      </c>
      <c r="D14" s="237">
        <v>7910</v>
      </c>
      <c r="E14" s="166" t="s">
        <v>285</v>
      </c>
      <c r="F14" s="161" t="s">
        <v>286</v>
      </c>
      <c r="G14" s="237">
        <v>122381</v>
      </c>
      <c r="H14" s="237">
        <v>110367</v>
      </c>
    </row>
    <row r="15" spans="1:8" ht="15.75">
      <c r="A15" s="116" t="s">
        <v>287</v>
      </c>
      <c r="B15" s="112" t="s">
        <v>288</v>
      </c>
      <c r="C15" s="237">
        <v>21058</v>
      </c>
      <c r="D15" s="237">
        <v>18370</v>
      </c>
      <c r="E15" s="166" t="s">
        <v>79</v>
      </c>
      <c r="F15" s="161" t="s">
        <v>289</v>
      </c>
      <c r="G15" s="237">
        <v>5814</v>
      </c>
      <c r="H15" s="237">
        <v>5109</v>
      </c>
    </row>
    <row r="16" spans="1:8" ht="15.75">
      <c r="A16" s="116" t="s">
        <v>290</v>
      </c>
      <c r="B16" s="112" t="s">
        <v>291</v>
      </c>
      <c r="C16" s="237">
        <v>5287</v>
      </c>
      <c r="D16" s="237">
        <v>4555</v>
      </c>
      <c r="E16" s="157" t="s">
        <v>52</v>
      </c>
      <c r="F16" s="185" t="s">
        <v>292</v>
      </c>
      <c r="G16" s="366">
        <f>SUM(G12:G15)</f>
        <v>128195</v>
      </c>
      <c r="H16" s="367">
        <f>SUM(H12:H15)</f>
        <v>115476</v>
      </c>
    </row>
    <row r="17" spans="1:8" ht="31.5">
      <c r="A17" s="116" t="s">
        <v>293</v>
      </c>
      <c r="B17" s="112" t="s">
        <v>294</v>
      </c>
      <c r="C17" s="237">
        <v>0</v>
      </c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0</v>
      </c>
      <c r="D18" s="237"/>
      <c r="E18" s="155" t="s">
        <v>297</v>
      </c>
      <c r="F18" s="159" t="s">
        <v>298</v>
      </c>
      <c r="G18" s="377">
        <v>240</v>
      </c>
      <c r="H18" s="377">
        <v>229</v>
      </c>
    </row>
    <row r="19" spans="1:8" ht="15.75">
      <c r="A19" s="116" t="s">
        <v>299</v>
      </c>
      <c r="B19" s="112" t="s">
        <v>300</v>
      </c>
      <c r="C19" s="237">
        <v>1869</v>
      </c>
      <c r="D19" s="237">
        <v>2953</v>
      </c>
      <c r="E19" s="116" t="s">
        <v>301</v>
      </c>
      <c r="F19" s="158" t="s">
        <v>302</v>
      </c>
      <c r="G19" s="237">
        <v>240</v>
      </c>
      <c r="H19" s="237">
        <v>229</v>
      </c>
    </row>
    <row r="20" spans="1:8" ht="15.75">
      <c r="A20" s="156" t="s">
        <v>303</v>
      </c>
      <c r="B20" s="112" t="s">
        <v>304</v>
      </c>
      <c r="C20" s="237">
        <v>0</v>
      </c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116767</v>
      </c>
      <c r="D22" s="367">
        <f>SUM(D12:D18)+D19</f>
        <v>108584</v>
      </c>
      <c r="E22" s="116" t="s">
        <v>309</v>
      </c>
      <c r="F22" s="158" t="s">
        <v>310</v>
      </c>
      <c r="G22" s="237">
        <v>121</v>
      </c>
      <c r="H22" s="237">
        <v>213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338</v>
      </c>
      <c r="D25" s="237">
        <v>512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314</v>
      </c>
      <c r="D27" s="237">
        <v>353</v>
      </c>
      <c r="E27" s="157" t="s">
        <v>104</v>
      </c>
      <c r="F27" s="159" t="s">
        <v>326</v>
      </c>
      <c r="G27" s="366">
        <f>SUM(G22:G26)</f>
        <v>121</v>
      </c>
      <c r="H27" s="367">
        <f>SUM(H22:H26)</f>
        <v>213</v>
      </c>
    </row>
    <row r="28" spans="1:8" ht="15.75">
      <c r="A28" s="116" t="s">
        <v>79</v>
      </c>
      <c r="B28" s="158" t="s">
        <v>327</v>
      </c>
      <c r="C28" s="237">
        <v>9</v>
      </c>
      <c r="D28" s="237">
        <v>170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661</v>
      </c>
      <c r="D29" s="367">
        <f>SUM(D25:D28)</f>
        <v>1035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117428</v>
      </c>
      <c r="D31" s="373">
        <f>D29+D22</f>
        <v>109619</v>
      </c>
      <c r="E31" s="172" t="s">
        <v>521</v>
      </c>
      <c r="F31" s="187" t="s">
        <v>331</v>
      </c>
      <c r="G31" s="174">
        <f>G16+G18+G27</f>
        <v>128556</v>
      </c>
      <c r="H31" s="175">
        <f>H16+H18+H27</f>
        <v>115918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11128</v>
      </c>
      <c r="D33" s="165">
        <f>IF((H31-D31)&gt;0,H31-D31,0)</f>
        <v>6299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117428</v>
      </c>
      <c r="D36" s="375">
        <f>D31-D34+D35</f>
        <v>109619</v>
      </c>
      <c r="E36" s="183" t="s">
        <v>346</v>
      </c>
      <c r="F36" s="177" t="s">
        <v>347</v>
      </c>
      <c r="G36" s="188">
        <f>G35-G34+G31</f>
        <v>128556</v>
      </c>
      <c r="H36" s="189">
        <f>H35-H34+H31</f>
        <v>115918</v>
      </c>
    </row>
    <row r="37" spans="1:8" ht="15.75">
      <c r="A37" s="182" t="s">
        <v>348</v>
      </c>
      <c r="B37" s="152" t="s">
        <v>349</v>
      </c>
      <c r="C37" s="372">
        <f>IF((G36-C36)&gt;0,G36-C36,0)</f>
        <v>11128</v>
      </c>
      <c r="D37" s="373">
        <f>IF((H36-D36)&gt;0,H36-D36,0)</f>
        <v>6299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1318</v>
      </c>
      <c r="D38" s="367">
        <f>D39+D40+D41</f>
        <v>708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1318</v>
      </c>
      <c r="D39" s="237">
        <v>708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9810</v>
      </c>
      <c r="D42" s="165">
        <f>+IF((H36-D36-D38)&gt;0,H36-D36-D38,0)</f>
        <v>5591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9810</v>
      </c>
      <c r="D44" s="189">
        <f>IF(H42=0,IF(D42-D43&gt;0,D42-D43+H43,0),IF(H42-H43&lt;0,H43-H42+D42,0))</f>
        <v>5591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128556</v>
      </c>
      <c r="D45" s="369">
        <f>D36+D38+D42</f>
        <v>115918</v>
      </c>
      <c r="E45" s="191" t="s">
        <v>373</v>
      </c>
      <c r="F45" s="193" t="s">
        <v>374</v>
      </c>
      <c r="G45" s="368">
        <f>G42+G36</f>
        <v>128556</v>
      </c>
      <c r="H45" s="369">
        <f>H42+H36</f>
        <v>115918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43398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Стефка Левиджова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57" sqref="B57:E5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142096</v>
      </c>
      <c r="D11" s="119">
        <v>134063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-95107</v>
      </c>
      <c r="D12" s="119">
        <v>-92055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0</v>
      </c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-25514</v>
      </c>
      <c r="D14" s="119">
        <v>-21502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-8000</v>
      </c>
      <c r="D15" s="119">
        <v>-8100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-854</v>
      </c>
      <c r="D16" s="119">
        <v>-598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0</v>
      </c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0</v>
      </c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-61</v>
      </c>
      <c r="D19" s="119">
        <f>-169-5</f>
        <v>-174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-416</v>
      </c>
      <c r="D20" s="119">
        <v>2313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12144</v>
      </c>
      <c r="D21" s="396">
        <f>SUM(D11:D20)</f>
        <v>13947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-1530</v>
      </c>
      <c r="D23" s="119">
        <v>-3965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321</v>
      </c>
      <c r="D24" s="119">
        <v>166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298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-911</v>
      </c>
      <c r="D33" s="396">
        <f>SUM(D23:D32)</f>
        <v>-3799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>
        <v>42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920</v>
      </c>
      <c r="D37" s="119">
        <v>1105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-2263</v>
      </c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>
        <v>-4445</v>
      </c>
      <c r="D39" s="119">
        <v>-4388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-124</v>
      </c>
      <c r="D40" s="119">
        <v>-147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-6444</v>
      </c>
      <c r="D41" s="119">
        <v>-6018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-154</v>
      </c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-12510</v>
      </c>
      <c r="D43" s="398">
        <f>SUM(D35:D42)</f>
        <v>-9406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-1277</v>
      </c>
      <c r="D44" s="228">
        <f>D43+D33+D21</f>
        <v>742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12663</v>
      </c>
      <c r="D45" s="230">
        <v>11055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11386</v>
      </c>
      <c r="D46" s="232">
        <f>D45+D44</f>
        <v>11797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43398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Стефка Левиджова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21" sqref="I2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-762</v>
      </c>
      <c r="I13" s="322">
        <f>'1-Баланс'!H29+'1-Баланс'!H32</f>
        <v>20796</v>
      </c>
      <c r="J13" s="322">
        <f>'1-Баланс'!H30+'1-Баланс'!H33</f>
        <v>0</v>
      </c>
      <c r="K13" s="323"/>
      <c r="L13" s="322">
        <f>SUM(C13:K13)</f>
        <v>45515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5378</v>
      </c>
      <c r="D17" s="390">
        <f aca="true" t="shared" si="2" ref="D17:M17">D13+D14</f>
        <v>19565</v>
      </c>
      <c r="E17" s="390">
        <f t="shared" si="2"/>
        <v>0</v>
      </c>
      <c r="F17" s="390">
        <f t="shared" si="2"/>
        <v>538</v>
      </c>
      <c r="G17" s="390">
        <f t="shared" si="2"/>
        <v>0</v>
      </c>
      <c r="H17" s="390">
        <f t="shared" si="2"/>
        <v>-762</v>
      </c>
      <c r="I17" s="390">
        <f t="shared" si="2"/>
        <v>20796</v>
      </c>
      <c r="J17" s="390">
        <f t="shared" si="2"/>
        <v>0</v>
      </c>
      <c r="K17" s="390">
        <f t="shared" si="2"/>
        <v>0</v>
      </c>
      <c r="L17" s="322">
        <f t="shared" si="1"/>
        <v>45515</v>
      </c>
      <c r="M17" s="391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9810</v>
      </c>
      <c r="J18" s="322">
        <f>+'1-Баланс'!G33</f>
        <v>0</v>
      </c>
      <c r="K18" s="323"/>
      <c r="L18" s="322">
        <f t="shared" si="1"/>
        <v>9810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-6453</v>
      </c>
      <c r="J19" s="90">
        <f>J20+J21</f>
        <v>0</v>
      </c>
      <c r="K19" s="90">
        <f t="shared" si="3"/>
        <v>0</v>
      </c>
      <c r="L19" s="322">
        <f t="shared" si="1"/>
        <v>-6453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-6453</v>
      </c>
      <c r="J20" s="237"/>
      <c r="K20" s="237"/>
      <c r="L20" s="322">
        <f>SUM(C20:K20)</f>
        <v>-6453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6</v>
      </c>
      <c r="I30" s="237"/>
      <c r="J30" s="237"/>
      <c r="K30" s="237"/>
      <c r="L30" s="322">
        <f t="shared" si="1"/>
        <v>6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5378</v>
      </c>
      <c r="D31" s="390">
        <f aca="true" t="shared" si="6" ref="D31:M31">D19+D22+D23+D26+D30+D29+D17+D18</f>
        <v>19565</v>
      </c>
      <c r="E31" s="390">
        <f t="shared" si="6"/>
        <v>0</v>
      </c>
      <c r="F31" s="390">
        <f t="shared" si="6"/>
        <v>538</v>
      </c>
      <c r="G31" s="390">
        <f t="shared" si="6"/>
        <v>0</v>
      </c>
      <c r="H31" s="390">
        <f t="shared" si="6"/>
        <v>-756</v>
      </c>
      <c r="I31" s="390">
        <f t="shared" si="6"/>
        <v>24153</v>
      </c>
      <c r="J31" s="390">
        <f t="shared" si="6"/>
        <v>0</v>
      </c>
      <c r="K31" s="390">
        <f t="shared" si="6"/>
        <v>0</v>
      </c>
      <c r="L31" s="322">
        <f t="shared" si="1"/>
        <v>48878</v>
      </c>
      <c r="M31" s="391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-756</v>
      </c>
      <c r="I34" s="325">
        <f t="shared" si="7"/>
        <v>24153</v>
      </c>
      <c r="J34" s="325">
        <f t="shared" si="7"/>
        <v>0</v>
      </c>
      <c r="K34" s="325">
        <f t="shared" si="7"/>
        <v>0</v>
      </c>
      <c r="L34" s="388">
        <f t="shared" si="1"/>
        <v>48878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43398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Стефка Левиджова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"СПИДИ"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01.01.2018 г. до 30.09.2018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92726</v>
      </c>
      <c r="D6" s="412">
        <f aca="true" t="shared" si="0" ref="D6:D15">C6-E6</f>
        <v>0</v>
      </c>
      <c r="E6" s="411">
        <f>'1-Баланс'!G95</f>
        <v>92726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48878</v>
      </c>
      <c r="D7" s="412">
        <f t="shared" si="0"/>
        <v>43500</v>
      </c>
      <c r="E7" s="411">
        <f>'1-Баланс'!G18</f>
        <v>5378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9810</v>
      </c>
      <c r="D8" s="412">
        <f t="shared" si="0"/>
        <v>0</v>
      </c>
      <c r="E8" s="411">
        <f>ABS('2-Отчет за доходите'!C44)-ABS('2-Отчет за доходите'!G44)</f>
        <v>9810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12663</v>
      </c>
      <c r="D9" s="412">
        <f t="shared" si="0"/>
        <v>0</v>
      </c>
      <c r="E9" s="411">
        <f>'3-Отчет за паричния поток'!C45</f>
        <v>12663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11386</v>
      </c>
      <c r="D10" s="412">
        <f t="shared" si="0"/>
        <v>0</v>
      </c>
      <c r="E10" s="411">
        <f>'3-Отчет за паричния поток'!C46</f>
        <v>11386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48878</v>
      </c>
      <c r="D11" s="412">
        <f t="shared" si="0"/>
        <v>0</v>
      </c>
      <c r="E11" s="411">
        <f>'4-Отчет за собствения капитал'!L34</f>
        <v>48878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0.07652404539958657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0.200703793117558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0.22372742200328408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0.10579556974311412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1.0947644514085226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1.2310362522261462</v>
      </c>
    </row>
    <row r="11" spans="1:4" ht="63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1.2093030275589363</v>
      </c>
    </row>
    <row r="12" spans="1:4" ht="47.2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0.3436868000845181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0.3436868000845181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2.460698312762731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1.3825140737225805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0.17985804654596707</v>
      </c>
    </row>
    <row r="19" spans="1:4" ht="31.5">
      <c r="A19" s="330">
        <v>13</v>
      </c>
      <c r="B19" s="328" t="s">
        <v>598</v>
      </c>
      <c r="C19" s="329" t="s">
        <v>572</v>
      </c>
      <c r="D19" s="378">
        <f>D4/D5</f>
        <v>0.8970907156593969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0.4728770787050018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11466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0.2345840664511641</v>
      </c>
    </row>
    <row r="23" spans="1:4" ht="31.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0.15450076231369986</v>
      </c>
    </row>
    <row r="24" spans="1:4" ht="31.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2.2076326653911993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43373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"Спиди" АД</v>
      </c>
      <c r="B4" s="81" t="str">
        <f t="shared" si="1"/>
        <v>131371780</v>
      </c>
      <c r="C4" s="319">
        <f t="shared" si="2"/>
        <v>43373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"Спиди" АД</v>
      </c>
      <c r="B5" s="81" t="str">
        <f t="shared" si="1"/>
        <v>131371780</v>
      </c>
      <c r="C5" s="319">
        <f t="shared" si="2"/>
        <v>43373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6419</v>
      </c>
    </row>
    <row r="6" spans="1:8" ht="15.75">
      <c r="A6" s="81" t="str">
        <f t="shared" si="0"/>
        <v>"Спиди" АД</v>
      </c>
      <c r="B6" s="81" t="str">
        <f t="shared" si="1"/>
        <v>131371780</v>
      </c>
      <c r="C6" s="319">
        <f t="shared" si="2"/>
        <v>43373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"Спиди" АД</v>
      </c>
      <c r="B7" s="81" t="str">
        <f t="shared" si="1"/>
        <v>131371780</v>
      </c>
      <c r="C7" s="319">
        <f t="shared" si="2"/>
        <v>43373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14443</v>
      </c>
    </row>
    <row r="8" spans="1:8" ht="15.75">
      <c r="A8" s="81" t="str">
        <f t="shared" si="0"/>
        <v>"Спиди" АД</v>
      </c>
      <c r="B8" s="81" t="str">
        <f t="shared" si="1"/>
        <v>131371780</v>
      </c>
      <c r="C8" s="319">
        <f t="shared" si="2"/>
        <v>43373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"Спиди" АД</v>
      </c>
      <c r="B9" s="81" t="str">
        <f t="shared" si="1"/>
        <v>131371780</v>
      </c>
      <c r="C9" s="319">
        <f t="shared" si="2"/>
        <v>43373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43373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9835</v>
      </c>
    </row>
    <row r="11" spans="1:8" ht="15.7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43373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30697</v>
      </c>
    </row>
    <row r="12" spans="1:8" ht="15.7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43373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43373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43373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43373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3023</v>
      </c>
    </row>
    <row r="16" spans="1:8" ht="15.7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43373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43373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17657</v>
      </c>
    </row>
    <row r="18" spans="1:8" ht="15.7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43373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20680</v>
      </c>
    </row>
    <row r="19" spans="1:8" ht="15.7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43373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43373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43373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43373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43373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43373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43373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43373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43373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43373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43373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43373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43373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43373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43373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43373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43373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43373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43373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301</v>
      </c>
    </row>
    <row r="38" spans="1:8" ht="15.7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43373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301</v>
      </c>
    </row>
    <row r="39" spans="1:8" ht="15.7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43373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43373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265</v>
      </c>
    </row>
    <row r="41" spans="1:8" ht="15.7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43373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51943</v>
      </c>
    </row>
    <row r="42" spans="1:8" ht="15.7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43373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720</v>
      </c>
    </row>
    <row r="43" spans="1:8" ht="15.7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43373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43373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43373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43373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43373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43373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720</v>
      </c>
    </row>
    <row r="49" spans="1:8" ht="15.7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43373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833</v>
      </c>
    </row>
    <row r="50" spans="1:8" ht="15.7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43373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24039</v>
      </c>
    </row>
    <row r="51" spans="1:8" ht="15.7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43373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43373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43373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43373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286</v>
      </c>
    </row>
    <row r="55" spans="1:8" ht="15.7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43373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43373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3519</v>
      </c>
    </row>
    <row r="57" spans="1:8" ht="15.7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43373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28677</v>
      </c>
    </row>
    <row r="58" spans="1:8" ht="15.7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43373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43373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43373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43373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43373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43373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43373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43373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271</v>
      </c>
    </row>
    <row r="66" spans="1:8" ht="15.7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43373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11115</v>
      </c>
    </row>
    <row r="67" spans="1:8" ht="15.7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43373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43373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43373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11386</v>
      </c>
    </row>
    <row r="70" spans="1:8" ht="15.7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43373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43373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40783</v>
      </c>
    </row>
    <row r="72" spans="1:8" ht="15.7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43373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92726</v>
      </c>
    </row>
    <row r="73" spans="1:8" ht="15.7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43373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.7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43373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.7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43373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43373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43373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43373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43373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.7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43373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.7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43373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43373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-218</v>
      </c>
    </row>
    <row r="83" spans="1:8" ht="15.7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43373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.7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43373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43373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-756</v>
      </c>
    </row>
    <row r="86" spans="1:8" ht="15.7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43373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19347</v>
      </c>
    </row>
    <row r="87" spans="1:8" ht="15.7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43373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14343</v>
      </c>
    </row>
    <row r="88" spans="1:8" ht="15.7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43373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14343</v>
      </c>
    </row>
    <row r="89" spans="1:8" ht="15.7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43373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43373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43373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9810</v>
      </c>
    </row>
    <row r="92" spans="1:8" ht="15.7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43373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43373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24153</v>
      </c>
    </row>
    <row r="94" spans="1:8" ht="15.7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43373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48878</v>
      </c>
    </row>
    <row r="95" spans="1:8" ht="15.7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43373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43373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43373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9400</v>
      </c>
    </row>
    <row r="98" spans="1:8" ht="15.7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43373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43373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43373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43373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157</v>
      </c>
    </row>
    <row r="102" spans="1:8" ht="15.7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43373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9557</v>
      </c>
    </row>
    <row r="103" spans="1:8" ht="15.7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43373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43373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43373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963</v>
      </c>
    </row>
    <row r="106" spans="1:8" ht="15.7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43373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199</v>
      </c>
    </row>
    <row r="107" spans="1:8" ht="15.7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43373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10719</v>
      </c>
    </row>
    <row r="108" spans="1:8" ht="15.7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43373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8831</v>
      </c>
    </row>
    <row r="109" spans="1:8" ht="15.7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43373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43373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16297</v>
      </c>
    </row>
    <row r="111" spans="1:8" ht="15.7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43373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588</v>
      </c>
    </row>
    <row r="112" spans="1:8" ht="15.7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43373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43373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9594</v>
      </c>
    </row>
    <row r="114" spans="1:8" ht="15.7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43373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43373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3179</v>
      </c>
    </row>
    <row r="116" spans="1:8" ht="15.7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43373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1133</v>
      </c>
    </row>
    <row r="117" spans="1:8" ht="15.7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43373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1803</v>
      </c>
    </row>
    <row r="118" spans="1:8" ht="15.7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43373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7681</v>
      </c>
    </row>
    <row r="119" spans="1:8" ht="15.7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43373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43373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32809</v>
      </c>
    </row>
    <row r="121" spans="1:8" ht="15.7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43373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43373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43373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320</v>
      </c>
    </row>
    <row r="124" spans="1:8" ht="15.7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43373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33129</v>
      </c>
    </row>
    <row r="125" spans="1:8" ht="15.7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43373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92726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43373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6057</v>
      </c>
    </row>
    <row r="128" spans="1:8" ht="15.7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43373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74100</v>
      </c>
    </row>
    <row r="129" spans="1:8" ht="15.7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43373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8396</v>
      </c>
    </row>
    <row r="130" spans="1:8" ht="15.7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43373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21058</v>
      </c>
    </row>
    <row r="131" spans="1:8" ht="15.7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43373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5287</v>
      </c>
    </row>
    <row r="132" spans="1:8" ht="15.7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43373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43373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43373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1869</v>
      </c>
    </row>
    <row r="135" spans="1:8" ht="15.7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43373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43373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43373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116767</v>
      </c>
    </row>
    <row r="138" spans="1:8" ht="15.7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43373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338</v>
      </c>
    </row>
    <row r="139" spans="1:8" ht="15.7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43373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43373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314</v>
      </c>
    </row>
    <row r="141" spans="1:8" ht="15.7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43373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9</v>
      </c>
    </row>
    <row r="142" spans="1:8" ht="15.7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43373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661</v>
      </c>
    </row>
    <row r="143" spans="1:8" ht="15.7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43373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117428</v>
      </c>
    </row>
    <row r="144" spans="1:8" ht="15.7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43373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11128</v>
      </c>
    </row>
    <row r="145" spans="1:8" ht="15.7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43373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43373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43373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117428</v>
      </c>
    </row>
    <row r="148" spans="1:8" ht="15.7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43373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11128</v>
      </c>
    </row>
    <row r="149" spans="1:8" ht="15.7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43373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1318</v>
      </c>
    </row>
    <row r="150" spans="1:8" ht="15.7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43373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1318</v>
      </c>
    </row>
    <row r="151" spans="1:8" ht="15.7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43373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43373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43373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9810</v>
      </c>
    </row>
    <row r="154" spans="1:8" ht="15.7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43373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43373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9810</v>
      </c>
    </row>
    <row r="156" spans="1:8" ht="15.7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43373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128556</v>
      </c>
    </row>
    <row r="157" spans="1:8" ht="15.7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43373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43373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43373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122381</v>
      </c>
    </row>
    <row r="160" spans="1:8" ht="15.7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43373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5814</v>
      </c>
    </row>
    <row r="161" spans="1:8" ht="15.7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43373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128195</v>
      </c>
    </row>
    <row r="162" spans="1:8" ht="15.7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43373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240</v>
      </c>
    </row>
    <row r="163" spans="1:8" ht="15.7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43373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240</v>
      </c>
    </row>
    <row r="164" spans="1:8" ht="15.7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43373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121</v>
      </c>
    </row>
    <row r="165" spans="1:8" ht="15.7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43373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43373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43373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43373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43373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121</v>
      </c>
    </row>
    <row r="170" spans="1:8" ht="15.7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43373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128556</v>
      </c>
    </row>
    <row r="171" spans="1:8" ht="15.7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43373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43373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43373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43373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128556</v>
      </c>
    </row>
    <row r="175" spans="1:8" ht="15.7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43373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43373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43373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43373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43373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128556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43373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142096</v>
      </c>
    </row>
    <row r="182" spans="1:8" ht="15.7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43373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-95107</v>
      </c>
    </row>
    <row r="183" spans="1:8" ht="15.7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43373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43373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-25514</v>
      </c>
    </row>
    <row r="185" spans="1:8" ht="15.7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43373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-8000</v>
      </c>
    </row>
    <row r="186" spans="1:8" ht="15.7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43373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-854</v>
      </c>
    </row>
    <row r="187" spans="1:8" ht="15.7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43373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43373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43373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-61</v>
      </c>
    </row>
    <row r="190" spans="1:8" ht="15.7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43373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-416</v>
      </c>
    </row>
    <row r="191" spans="1:8" ht="15.7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43373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12144</v>
      </c>
    </row>
    <row r="192" spans="1:8" ht="15.7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43373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-1530</v>
      </c>
    </row>
    <row r="193" spans="1:8" ht="15.7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43373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321</v>
      </c>
    </row>
    <row r="194" spans="1:8" ht="15.7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43373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43373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43373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43373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43373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43373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43373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43373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298</v>
      </c>
    </row>
    <row r="202" spans="1:8" ht="15.7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43373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-911</v>
      </c>
    </row>
    <row r="203" spans="1:8" ht="15.7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43373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43373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43373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920</v>
      </c>
    </row>
    <row r="206" spans="1:8" ht="15.7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43373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-2263</v>
      </c>
    </row>
    <row r="207" spans="1:8" ht="15.7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43373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-4445</v>
      </c>
    </row>
    <row r="208" spans="1:8" ht="15.7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43373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-124</v>
      </c>
    </row>
    <row r="209" spans="1:8" ht="15.7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43373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-6444</v>
      </c>
    </row>
    <row r="210" spans="1:8" ht="15.7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43373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-154</v>
      </c>
    </row>
    <row r="211" spans="1:8" ht="15.7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43373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-12510</v>
      </c>
    </row>
    <row r="212" spans="1:8" ht="15.7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43373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-1277</v>
      </c>
    </row>
    <row r="213" spans="1:8" ht="15.7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43373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12663</v>
      </c>
    </row>
    <row r="214" spans="1:8" ht="15.7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43373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11386</v>
      </c>
    </row>
    <row r="215" spans="1:8" ht="15.7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43373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43373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43373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.7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43373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43373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43373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43373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.7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43373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43373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43373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43373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43373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43373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43373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43373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43373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43373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43373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43373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43373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43373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.7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43373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43373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43373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.7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43373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.7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43373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43373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43373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43373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.7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43373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43373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43373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43373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43373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43373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43373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43373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43373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43373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43373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43373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43373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43373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.7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43373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43373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43373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.7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43373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43373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43373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43373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43373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43373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43373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43373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43373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43373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43373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43373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43373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43373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43373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43373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43373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43373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43373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43373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43373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43373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43373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.7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43373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43373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43373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43373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.7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43373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43373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43373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43373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43373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43373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43373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43373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43373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43373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43373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43373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43373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43373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.7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43373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43373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43373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.7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43373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43373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43373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43373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43373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43373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43373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43373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43373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43373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43373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43373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43373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43373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43373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43373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43373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43373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43373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43373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43373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43373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43373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-762</v>
      </c>
    </row>
    <row r="329" spans="1:8" ht="15.7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43373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43373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43373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43373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-762</v>
      </c>
    </row>
    <row r="333" spans="1:8" ht="15.7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43373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43373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43373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43373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43373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43373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43373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43373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43373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43373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43373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43373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43373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6</v>
      </c>
    </row>
    <row r="346" spans="1:8" ht="15.7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43373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-756</v>
      </c>
    </row>
    <row r="347" spans="1:8" ht="15.7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43373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43373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43373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-756</v>
      </c>
    </row>
    <row r="350" spans="1:8" ht="15.7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43373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20796</v>
      </c>
    </row>
    <row r="351" spans="1:8" ht="15.7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43373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43373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43373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43373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20796</v>
      </c>
    </row>
    <row r="355" spans="1:8" ht="15.7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43373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9810</v>
      </c>
    </row>
    <row r="356" spans="1:8" ht="15.7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43373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-6453</v>
      </c>
    </row>
    <row r="357" spans="1:8" ht="15.7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43373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-6453</v>
      </c>
    </row>
    <row r="358" spans="1:8" ht="15.7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43373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43373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43373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43373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43373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43373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43373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43373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43373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43373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43373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24153</v>
      </c>
    </row>
    <row r="369" spans="1:8" ht="15.7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43373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43373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43373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24153</v>
      </c>
    </row>
    <row r="372" spans="1:8" ht="15.7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43373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43373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43373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43373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43373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43373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43373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43373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43373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43373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43373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43373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43373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43373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43373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43373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43373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43373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43373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43373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43373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43373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43373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43373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43373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43373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43373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43373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43373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43373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43373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43373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43373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43373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43373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43373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43373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43373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43373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43373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43373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43373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43373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43373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43373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45515</v>
      </c>
    </row>
    <row r="417" spans="1:8" ht="15.7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43373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43373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43373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43373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45515</v>
      </c>
    </row>
    <row r="421" spans="1:8" ht="15.7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43373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9810</v>
      </c>
    </row>
    <row r="422" spans="1:8" ht="15.7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43373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-6453</v>
      </c>
    </row>
    <row r="423" spans="1:8" ht="15.7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43373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-6453</v>
      </c>
    </row>
    <row r="424" spans="1:8" ht="15.7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43373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43373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43373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43373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43373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43373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43373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43373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43373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43373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6</v>
      </c>
    </row>
    <row r="434" spans="1:8" ht="15.7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43373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48878</v>
      </c>
    </row>
    <row r="435" spans="1:8" ht="15.7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43373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43373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43373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48878</v>
      </c>
    </row>
    <row r="438" spans="1:8" ht="15.7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43373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43373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43373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43373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43373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43373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43373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43373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43373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43373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43373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43373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43373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43373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43373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43373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43373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43373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43373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43373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43373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43373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2018-10-26T13:09:42Z</cp:lastPrinted>
  <dcterms:created xsi:type="dcterms:W3CDTF">2006-09-16T00:00:00Z</dcterms:created>
  <dcterms:modified xsi:type="dcterms:W3CDTF">2018-10-26T17:06:14Z</dcterms:modified>
  <cp:category/>
  <cp:version/>
  <cp:contentType/>
  <cp:contentStatus/>
</cp:coreProperties>
</file>