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<sst xmlns="http://schemas.openxmlformats.org/spreadsheetml/2006/main" count="1867" uniqueCount="664">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</sst>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42643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42668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42643</v>
      </c>
    </row>
    <row r="11" spans="1:2" ht="15.75">
      <c r="A11" s="7" t="s">
        <v>640</v>
      </c>
      <c r="B11" s="316">
        <v>42668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88">
      <selection activeCell="C70" sqref="C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5336</v>
      </c>
      <c r="H12" s="118">
        <v>5336</v>
      </c>
    </row>
    <row r="13" spans="1:8" ht="15.75">
      <c r="A13" s="66" t="s">
        <v>27</v>
      </c>
      <c r="B13" s="68" t="s">
        <v>28</v>
      </c>
      <c r="C13" s="119">
        <v>5</v>
      </c>
      <c r="D13" s="118">
        <v>5</v>
      </c>
      <c r="E13" s="66" t="s">
        <v>525</v>
      </c>
      <c r="F13" s="69" t="s">
        <v>29</v>
      </c>
      <c r="G13" s="119">
        <v>5336</v>
      </c>
      <c r="H13" s="118">
        <v>5336</v>
      </c>
    </row>
    <row r="14" spans="1:8" ht="15.75">
      <c r="A14" s="66" t="s">
        <v>30</v>
      </c>
      <c r="B14" s="68" t="s">
        <v>31</v>
      </c>
      <c r="C14" s="119">
        <v>5825</v>
      </c>
      <c r="D14" s="118">
        <v>1250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19351</v>
      </c>
      <c r="D16" s="118">
        <v>18691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5336</v>
      </c>
      <c r="H18" s="348">
        <f>H12+H15+H16+H17</f>
        <v>5336</v>
      </c>
    </row>
    <row r="19" spans="1:8" ht="15.75">
      <c r="A19" s="66" t="s">
        <v>49</v>
      </c>
      <c r="B19" s="68" t="s">
        <v>50</v>
      </c>
      <c r="C19" s="119">
        <v>8673</v>
      </c>
      <c r="D19" s="118">
        <v>6681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33854</v>
      </c>
      <c r="D20" s="336">
        <f>SUM(D12:D19)</f>
        <v>26627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534</v>
      </c>
      <c r="H22" s="352">
        <f>SUM(H23:H25)</f>
        <v>430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545</v>
      </c>
      <c r="H23" s="118">
        <v>545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2408</v>
      </c>
      <c r="D25" s="118">
        <v>2946</v>
      </c>
      <c r="E25" s="66" t="s">
        <v>73</v>
      </c>
      <c r="F25" s="69" t="s">
        <v>74</v>
      </c>
      <c r="G25" s="119">
        <v>-11</v>
      </c>
      <c r="H25" s="118">
        <v>-115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20099</v>
      </c>
      <c r="H26" s="336">
        <f>H20+H21+H22</f>
        <v>19995</v>
      </c>
      <c r="M26" s="74"/>
    </row>
    <row r="27" spans="1:8" ht="15.75">
      <c r="A27" s="66" t="s">
        <v>79</v>
      </c>
      <c r="B27" s="68" t="s">
        <v>80</v>
      </c>
      <c r="C27" s="119">
        <v>7720</v>
      </c>
      <c r="D27" s="118">
        <v>8130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10128</v>
      </c>
      <c r="D28" s="336">
        <f>SUM(D24:D27)</f>
        <v>11076</v>
      </c>
      <c r="E28" s="124" t="s">
        <v>84</v>
      </c>
      <c r="F28" s="69" t="s">
        <v>85</v>
      </c>
      <c r="G28" s="333">
        <f>SUM(G29:G31)</f>
        <v>12739</v>
      </c>
      <c r="H28" s="334">
        <f>SUM(H29:H31)</f>
        <v>9494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12739</v>
      </c>
      <c r="H29" s="118">
        <v>9494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10360</v>
      </c>
      <c r="D31" s="118">
        <v>10360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3873</v>
      </c>
      <c r="H32" s="118">
        <v>9275</v>
      </c>
      <c r="M32" s="74"/>
    </row>
    <row r="33" spans="1:8" ht="15.75">
      <c r="A33" s="250" t="s">
        <v>99</v>
      </c>
      <c r="B33" s="73" t="s">
        <v>100</v>
      </c>
      <c r="C33" s="335">
        <f>C31+C32</f>
        <v>10360</v>
      </c>
      <c r="D33" s="336">
        <f>D31+D32</f>
        <v>10360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16612</v>
      </c>
      <c r="H34" s="336">
        <f>H28+H32+H33</f>
        <v>18769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42047</v>
      </c>
      <c r="H37" s="338">
        <f>H26+H18+H34</f>
        <v>44100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17537</v>
      </c>
      <c r="H45" s="118">
        <v>13087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17537</v>
      </c>
      <c r="H50" s="334">
        <f>SUM(H44:H49)</f>
        <v>13087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192</v>
      </c>
      <c r="D55" s="247">
        <v>192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54534</v>
      </c>
      <c r="D56" s="340">
        <f>D20+D21+D22+D28+D33+D46+D52+D54+D55</f>
        <v>48255</v>
      </c>
      <c r="E56" s="76" t="s">
        <v>529</v>
      </c>
      <c r="F56" s="75" t="s">
        <v>172</v>
      </c>
      <c r="G56" s="337">
        <f>G50+G52+G53+G54+G55</f>
        <v>17537</v>
      </c>
      <c r="H56" s="338">
        <f>H50+H52+H53+H54+H55</f>
        <v>13087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587</v>
      </c>
      <c r="D59" s="118">
        <v>568</v>
      </c>
      <c r="E59" s="123" t="s">
        <v>180</v>
      </c>
      <c r="F59" s="254" t="s">
        <v>181</v>
      </c>
      <c r="G59" s="119">
        <v>7578</v>
      </c>
      <c r="H59" s="118">
        <v>8199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15883</v>
      </c>
      <c r="H61" s="334">
        <f>SUM(H62:H68)</f>
        <v>12747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999</v>
      </c>
      <c r="H62" s="118">
        <v>586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10394</v>
      </c>
      <c r="H64" s="118">
        <v>8489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587</v>
      </c>
      <c r="D65" s="336">
        <f>SUM(D59:D64)</f>
        <v>568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2477</v>
      </c>
      <c r="H66" s="118">
        <v>2220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891</v>
      </c>
      <c r="H67" s="118">
        <v>867</v>
      </c>
    </row>
    <row r="68" spans="1:8" ht="15.75">
      <c r="A68" s="66" t="s">
        <v>206</v>
      </c>
      <c r="B68" s="68" t="s">
        <v>207</v>
      </c>
      <c r="C68" s="119">
        <v>759</v>
      </c>
      <c r="D68" s="118">
        <v>791</v>
      </c>
      <c r="E68" s="66" t="s">
        <v>212</v>
      </c>
      <c r="F68" s="69" t="s">
        <v>213</v>
      </c>
      <c r="G68" s="119">
        <v>1122</v>
      </c>
      <c r="H68" s="118">
        <v>585</v>
      </c>
    </row>
    <row r="69" spans="1:8" ht="15.75">
      <c r="A69" s="66" t="s">
        <v>210</v>
      </c>
      <c r="B69" s="68" t="s">
        <v>211</v>
      </c>
      <c r="C69" s="119">
        <v>17977</v>
      </c>
      <c r="D69" s="118">
        <v>19477</v>
      </c>
      <c r="E69" s="123" t="s">
        <v>79</v>
      </c>
      <c r="F69" s="69" t="s">
        <v>216</v>
      </c>
      <c r="G69" s="119">
        <v>5709</v>
      </c>
      <c r="H69" s="118">
        <v>4406</v>
      </c>
    </row>
    <row r="70" spans="1:8" ht="15.75">
      <c r="A70" s="66" t="s">
        <v>214</v>
      </c>
      <c r="B70" s="68" t="s">
        <v>215</v>
      </c>
      <c r="C70" s="119">
        <v>1016</v>
      </c>
      <c r="D70" s="118">
        <v>3696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29170</v>
      </c>
      <c r="H71" s="336">
        <f>H59+H60+H61+H69+H70</f>
        <v>25352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594</v>
      </c>
      <c r="D73" s="118">
        <v>702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622</v>
      </c>
      <c r="D75" s="118">
        <v>504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20968</v>
      </c>
      <c r="D76" s="336">
        <f>SUM(D68:D75)</f>
        <v>25170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634</v>
      </c>
      <c r="H77" s="247">
        <v>1293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29804</v>
      </c>
      <c r="H79" s="338">
        <f>H71+H73+H75+H77</f>
        <v>26645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5690</v>
      </c>
      <c r="D88" s="118">
        <v>3127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6915</v>
      </c>
      <c r="D89" s="118">
        <v>5965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12605</v>
      </c>
      <c r="D92" s="336">
        <f>SUM(D88:D91)</f>
        <v>9092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694</v>
      </c>
      <c r="D93" s="247">
        <v>747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34854</v>
      </c>
      <c r="D94" s="340">
        <f>D65+D76+D85+D92+D93</f>
        <v>35577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89388</v>
      </c>
      <c r="D95" s="342">
        <f>D94+D56</f>
        <v>83832</v>
      </c>
      <c r="E95" s="150" t="s">
        <v>607</v>
      </c>
      <c r="F95" s="257" t="s">
        <v>268</v>
      </c>
      <c r="G95" s="341">
        <f>G37+G40+G56+G79</f>
        <v>89388</v>
      </c>
      <c r="H95" s="342">
        <f>H37+H40+H56+H79</f>
        <v>83832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42668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15" sqref="G1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5038</v>
      </c>
      <c r="D12" s="238">
        <v>5031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62207</v>
      </c>
      <c r="D13" s="238">
        <v>49212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8561</v>
      </c>
      <c r="D14" s="238">
        <v>6844</v>
      </c>
      <c r="E14" s="166" t="s">
        <v>285</v>
      </c>
      <c r="F14" s="161" t="s">
        <v>286</v>
      </c>
      <c r="G14" s="237">
        <v>97777</v>
      </c>
      <c r="H14" s="238">
        <v>83945</v>
      </c>
    </row>
    <row r="15" spans="1:8" ht="15.75">
      <c r="A15" s="116" t="s">
        <v>287</v>
      </c>
      <c r="B15" s="112" t="s">
        <v>288</v>
      </c>
      <c r="C15" s="237">
        <v>16266</v>
      </c>
      <c r="D15" s="238">
        <v>12679</v>
      </c>
      <c r="E15" s="166" t="s">
        <v>79</v>
      </c>
      <c r="F15" s="161" t="s">
        <v>289</v>
      </c>
      <c r="G15" s="237">
        <v>5610</v>
      </c>
      <c r="H15" s="238">
        <v>4400</v>
      </c>
    </row>
    <row r="16" spans="1:8" ht="15.75">
      <c r="A16" s="116" t="s">
        <v>290</v>
      </c>
      <c r="B16" s="112" t="s">
        <v>291</v>
      </c>
      <c r="C16" s="237">
        <v>3899</v>
      </c>
      <c r="D16" s="238">
        <v>3583</v>
      </c>
      <c r="E16" s="157" t="s">
        <v>52</v>
      </c>
      <c r="F16" s="185" t="s">
        <v>292</v>
      </c>
      <c r="G16" s="366">
        <f>SUM(G12:G15)</f>
        <v>103387</v>
      </c>
      <c r="H16" s="367">
        <f>SUM(H12:H15)</f>
        <v>88345</v>
      </c>
    </row>
    <row r="17" spans="1:8" ht="31.5">
      <c r="A17" s="116" t="s">
        <v>293</v>
      </c>
      <c r="B17" s="112" t="s">
        <v>294</v>
      </c>
      <c r="C17" s="237">
        <v>661</v>
      </c>
      <c r="D17" s="238">
        <v>1114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>
        <v>660</v>
      </c>
      <c r="H18" s="378">
        <v>458</v>
      </c>
    </row>
    <row r="19" spans="1:8" ht="15.75">
      <c r="A19" s="116" t="s">
        <v>299</v>
      </c>
      <c r="B19" s="112" t="s">
        <v>300</v>
      </c>
      <c r="C19" s="237">
        <v>1846</v>
      </c>
      <c r="D19" s="238">
        <v>953</v>
      </c>
      <c r="E19" s="116" t="s">
        <v>301</v>
      </c>
      <c r="F19" s="158" t="s">
        <v>302</v>
      </c>
      <c r="G19" s="237">
        <v>660</v>
      </c>
      <c r="H19" s="238">
        <v>458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98478</v>
      </c>
      <c r="D22" s="367">
        <f>SUM(D12:D18)+D19</f>
        <v>79416</v>
      </c>
      <c r="E22" s="116" t="s">
        <v>309</v>
      </c>
      <c r="F22" s="158" t="s">
        <v>310</v>
      </c>
      <c r="G22" s="237">
        <v>78</v>
      </c>
      <c r="H22" s="238">
        <v>213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591</v>
      </c>
      <c r="D25" s="238">
        <v>690</v>
      </c>
      <c r="E25" s="116" t="s">
        <v>318</v>
      </c>
      <c r="F25" s="158" t="s">
        <v>319</v>
      </c>
      <c r="G25" s="237">
        <v>226</v>
      </c>
      <c r="H25" s="238">
        <v>231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435</v>
      </c>
      <c r="D27" s="238">
        <v>264</v>
      </c>
      <c r="E27" s="157" t="s">
        <v>104</v>
      </c>
      <c r="F27" s="159" t="s">
        <v>326</v>
      </c>
      <c r="G27" s="366">
        <f>SUM(G22:G26)</f>
        <v>304</v>
      </c>
      <c r="H27" s="367">
        <f>SUM(H22:H26)</f>
        <v>444</v>
      </c>
    </row>
    <row r="28" spans="1:8" ht="15.75">
      <c r="A28" s="116" t="s">
        <v>79</v>
      </c>
      <c r="B28" s="158" t="s">
        <v>327</v>
      </c>
      <c r="C28" s="237">
        <v>333</v>
      </c>
      <c r="D28" s="238">
        <v>286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1359</v>
      </c>
      <c r="D29" s="367">
        <f>SUM(D25:D28)</f>
        <v>1240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99837</v>
      </c>
      <c r="D31" s="373">
        <f>D29+D22</f>
        <v>80656</v>
      </c>
      <c r="E31" s="172" t="s">
        <v>521</v>
      </c>
      <c r="F31" s="187" t="s">
        <v>331</v>
      </c>
      <c r="G31" s="174">
        <f>G16+G18+G27</f>
        <v>104351</v>
      </c>
      <c r="H31" s="175">
        <f>H16+H18+H27</f>
        <v>89247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4514</v>
      </c>
      <c r="D33" s="165">
        <f>IF((H31-D31)&gt;0,H31-D31,0)</f>
        <v>8591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99837</v>
      </c>
      <c r="D36" s="375">
        <f>D31-D34+D35</f>
        <v>80656</v>
      </c>
      <c r="E36" s="183" t="s">
        <v>346</v>
      </c>
      <c r="F36" s="177" t="s">
        <v>347</v>
      </c>
      <c r="G36" s="188">
        <f>G35-G34+G31</f>
        <v>104351</v>
      </c>
      <c r="H36" s="189">
        <f>H35-H34+H31</f>
        <v>89247</v>
      </c>
    </row>
    <row r="37" spans="1:8" ht="15.75">
      <c r="A37" s="182" t="s">
        <v>348</v>
      </c>
      <c r="B37" s="152" t="s">
        <v>349</v>
      </c>
      <c r="C37" s="372">
        <f>IF((G36-C36)&gt;0,G36-C36,0)</f>
        <v>4514</v>
      </c>
      <c r="D37" s="373">
        <f>IF((H36-D36)&gt;0,H36-D36,0)</f>
        <v>8591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641</v>
      </c>
      <c r="D38" s="367">
        <f>D39+D40+D41</f>
        <v>1230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641</v>
      </c>
      <c r="D39" s="238">
        <v>1230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3873</v>
      </c>
      <c r="D42" s="165">
        <f>+IF((H36-D36-D38)&gt;0,H36-D36-D38,0)</f>
        <v>7361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3873</v>
      </c>
      <c r="D44" s="189">
        <f>IF(H42=0,IF(D42-D43&gt;0,D42-D43+H43,0),IF(H42-H43&lt;0,H43-H42+D42,0))</f>
        <v>7361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104351</v>
      </c>
      <c r="D45" s="369">
        <f>D36+D38+D42</f>
        <v>89247</v>
      </c>
      <c r="E45" s="191" t="s">
        <v>373</v>
      </c>
      <c r="F45" s="193" t="s">
        <v>374</v>
      </c>
      <c r="G45" s="368">
        <f>G42+G36</f>
        <v>104351</v>
      </c>
      <c r="H45" s="369">
        <f>H42+H36</f>
        <v>89247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42668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D25" sqref="D2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123191</v>
      </c>
      <c r="D11" s="118">
        <v>102602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-81324</v>
      </c>
      <c r="D12" s="118">
        <v>-74117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-19491</v>
      </c>
      <c r="D14" s="118">
        <v>-15724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-6118</v>
      </c>
      <c r="D15" s="118">
        <v>-7368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-694</v>
      </c>
      <c r="D16" s="118">
        <v>-1002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-22</v>
      </c>
      <c r="D19" s="118">
        <v>-19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15542</v>
      </c>
      <c r="D21" s="397">
        <f>SUM(D11:D20)</f>
        <v>4372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-7550</v>
      </c>
      <c r="D23" s="118">
        <v>-3477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1043</v>
      </c>
      <c r="D24" s="118">
        <v>2093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1128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-6507</v>
      </c>
      <c r="D33" s="397">
        <f>SUM(D23:D32)</f>
        <v>-256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6161</v>
      </c>
      <c r="D37" s="118">
        <v>2545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>
        <v>-1901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-3876</v>
      </c>
      <c r="D39" s="118">
        <v>-2851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-1285</v>
      </c>
      <c r="D40" s="118">
        <v>-1185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-6019</v>
      </c>
      <c r="D41" s="118">
        <v>-5594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-558</v>
      </c>
      <c r="D42" s="118">
        <v>1664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-5577</v>
      </c>
      <c r="D43" s="399">
        <f>SUM(D35:D42)</f>
        <v>-7322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3458</v>
      </c>
      <c r="D44" s="228">
        <f>D43+D33+D21</f>
        <v>-3206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9147</v>
      </c>
      <c r="D45" s="230">
        <v>11059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12605</v>
      </c>
      <c r="D46" s="232">
        <f>D45+D44</f>
        <v>7853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42668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30" sqref="I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5336</v>
      </c>
      <c r="D13" s="322">
        <f>'1-Баланс'!H20</f>
        <v>19565</v>
      </c>
      <c r="E13" s="322">
        <f>'1-Баланс'!H21</f>
        <v>0</v>
      </c>
      <c r="F13" s="322">
        <f>'1-Баланс'!H23</f>
        <v>545</v>
      </c>
      <c r="G13" s="322">
        <f>'1-Баланс'!H24</f>
        <v>0</v>
      </c>
      <c r="H13" s="323">
        <v>-115</v>
      </c>
      <c r="I13" s="322">
        <f>'1-Баланс'!H29+'1-Баланс'!H32</f>
        <v>18769</v>
      </c>
      <c r="J13" s="322">
        <f>'1-Баланс'!H30+'1-Баланс'!H33</f>
        <v>0</v>
      </c>
      <c r="K13" s="323"/>
      <c r="L13" s="322">
        <f>SUM(C13:K13)</f>
        <v>44100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5336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545</v>
      </c>
      <c r="G17" s="391">
        <f t="shared" si="2"/>
        <v>0</v>
      </c>
      <c r="H17" s="391">
        <f t="shared" si="2"/>
        <v>-115</v>
      </c>
      <c r="I17" s="391">
        <f t="shared" si="2"/>
        <v>18769</v>
      </c>
      <c r="J17" s="391">
        <f t="shared" si="2"/>
        <v>0</v>
      </c>
      <c r="K17" s="391">
        <f t="shared" si="2"/>
        <v>0</v>
      </c>
      <c r="L17" s="322">
        <f t="shared" si="1"/>
        <v>44100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3873</v>
      </c>
      <c r="J18" s="322">
        <f>+'1-Баланс'!G33</f>
        <v>0</v>
      </c>
      <c r="K18" s="323"/>
      <c r="L18" s="322">
        <f t="shared" si="1"/>
        <v>3873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-6030</v>
      </c>
      <c r="J19" s="90">
        <f>J20+J21</f>
        <v>0</v>
      </c>
      <c r="K19" s="90">
        <f t="shared" si="3"/>
        <v>0</v>
      </c>
      <c r="L19" s="322">
        <f t="shared" si="1"/>
        <v>-6030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-6030</v>
      </c>
      <c r="J20" s="237"/>
      <c r="K20" s="237"/>
      <c r="L20" s="322">
        <f>SUM(C20:K20)</f>
        <v>-6030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104</v>
      </c>
      <c r="I30" s="237"/>
      <c r="J30" s="237"/>
      <c r="K30" s="237"/>
      <c r="L30" s="322">
        <f t="shared" si="1"/>
        <v>104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5336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545</v>
      </c>
      <c r="G31" s="391">
        <f t="shared" si="6"/>
        <v>0</v>
      </c>
      <c r="H31" s="391">
        <f t="shared" si="6"/>
        <v>-11</v>
      </c>
      <c r="I31" s="391">
        <f t="shared" si="6"/>
        <v>16612</v>
      </c>
      <c r="J31" s="391">
        <f t="shared" si="6"/>
        <v>0</v>
      </c>
      <c r="K31" s="391">
        <f t="shared" si="6"/>
        <v>0</v>
      </c>
      <c r="L31" s="322">
        <f t="shared" si="1"/>
        <v>42047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5336</v>
      </c>
      <c r="D34" s="325">
        <f t="shared" si="7"/>
        <v>19565</v>
      </c>
      <c r="E34" s="325">
        <f t="shared" si="7"/>
        <v>0</v>
      </c>
      <c r="F34" s="325">
        <f t="shared" si="7"/>
        <v>545</v>
      </c>
      <c r="G34" s="325">
        <f t="shared" si="7"/>
        <v>0</v>
      </c>
      <c r="H34" s="325">
        <f t="shared" si="7"/>
        <v>-11</v>
      </c>
      <c r="I34" s="325">
        <f t="shared" si="7"/>
        <v>16612</v>
      </c>
      <c r="J34" s="325">
        <f t="shared" si="7"/>
        <v>0</v>
      </c>
      <c r="K34" s="325">
        <f t="shared" si="7"/>
        <v>0</v>
      </c>
      <c r="L34" s="389">
        <f t="shared" si="1"/>
        <v>42047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42668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30.09.2016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89388</v>
      </c>
      <c r="D6" s="413">
        <f aca="true" t="shared" si="0" ref="D6:D15">C6-E6</f>
        <v>0</v>
      </c>
      <c r="E6" s="412">
        <f>'1-Баланс'!G95</f>
        <v>89388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42047</v>
      </c>
      <c r="D7" s="413">
        <f t="shared" si="0"/>
        <v>36711</v>
      </c>
      <c r="E7" s="412">
        <f>'1-Баланс'!G18</f>
        <v>5336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3873</v>
      </c>
      <c r="D8" s="413">
        <f t="shared" si="0"/>
        <v>0</v>
      </c>
      <c r="E8" s="412">
        <f>ABS('2-Отчет за доходите'!C44)-ABS('2-Отчет за доходите'!G44)</f>
        <v>3873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9092</v>
      </c>
      <c r="D9" s="413">
        <f t="shared" si="0"/>
        <v>-55</v>
      </c>
      <c r="E9" s="412">
        <f>'3-Отчет за паричния поток'!C45</f>
        <v>9147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12605</v>
      </c>
      <c r="D10" s="413">
        <f t="shared" si="0"/>
        <v>0</v>
      </c>
      <c r="E10" s="412">
        <f>'3-Отчет за паричния поток'!C46</f>
        <v>12605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42047</v>
      </c>
      <c r="D11" s="413">
        <f t="shared" si="0"/>
        <v>0</v>
      </c>
      <c r="E11" s="412">
        <f>'4-Отчет за собствения капитал'!L34</f>
        <v>42047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0.03746118951125383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0.09211120888529503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0.08181069263429162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0.04332796348503155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1.0452136983282752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1.1694403435780432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1.1264595356328009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0.4229298080794524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0.4229298080794524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2.3197065224707756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1.156609388284781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0.29432397959183676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1.1259067234285445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0.5296124759475545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5105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0.1214117535139249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0.13096184991039855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3.4641445924191423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42643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42643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5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42643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5825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42643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42643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19351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42643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42643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42643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8673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42643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33854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42643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42643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42643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42643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2408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42643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42643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7720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42643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10128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42643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10360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42643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42643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10360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42643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42643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42643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42643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42643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42643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42643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42643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42643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42643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42643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42643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42643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42643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42643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42643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42643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42643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42643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192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42643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54534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42643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587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42643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42643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42643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42643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42643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42643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587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42643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759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42643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17977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42643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1016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42643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42643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42643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594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42643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42643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622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42643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20968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42643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42643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42643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42643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42643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42643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42643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42643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5690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42643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6915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42643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42643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42643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12605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42643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694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42643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34854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42643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89388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42643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5336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42643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5336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42643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42643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42643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42643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42643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5336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42643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42643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42643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534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42643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545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42643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42643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-11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42643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20099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42643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12739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42643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12739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42643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42643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42643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3873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42643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42643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16612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42643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42047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42643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42643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42643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17537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42643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42643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42643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42643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42643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17537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42643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42643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42643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42643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42643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17537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42643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7578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42643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42643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15883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42643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999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42643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42643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10394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42643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42643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2477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42643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891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42643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1122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42643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5709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42643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42643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29170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42643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42643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42643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634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42643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29804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42643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89388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42643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5038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42643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62207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42643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8561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42643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16266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42643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3899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42643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661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42643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42643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1846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42643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42643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42643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98478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42643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591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42643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42643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435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42643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333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42643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1359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42643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99837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42643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4514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42643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42643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42643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99837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42643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4514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42643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641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42643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641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42643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42643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42643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3873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42643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42643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3873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42643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104351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42643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42643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42643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97777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42643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5610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42643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103387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42643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660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42643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660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42643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78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42643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42643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42643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226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42643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42643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304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42643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104351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42643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42643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42643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42643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104351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42643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42643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42643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42643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42643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104351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42643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123191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42643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-81324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42643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42643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-19491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42643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-6118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42643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-694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42643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42643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42643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-22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42643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42643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15542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42643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-7550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42643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1043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42643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42643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42643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42643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42643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42643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42643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42643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42643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-6507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42643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42643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42643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6161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42643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42643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-3876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42643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-1285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42643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-6019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42643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-558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42643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-5577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42643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3458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42643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9147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42643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12605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42643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42643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42643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5336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42643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42643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42643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42643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5336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42643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42643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42643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42643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42643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42643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42643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42643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42643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42643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42643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42643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42643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42643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5336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42643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42643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42643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5336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42643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42643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42643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42643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42643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42643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42643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42643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42643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42643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42643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42643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42643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42643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42643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42643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42643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42643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42643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42643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42643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42643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42643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42643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42643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42643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42643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42643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42643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42643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42643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42643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42643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42643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42643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42643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42643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42643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42643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42643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42643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42643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42643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42643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42643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545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42643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42643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42643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42643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545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42643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42643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42643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42643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42643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42643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42643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42643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42643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42643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42643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42643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42643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42643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545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42643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42643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42643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545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42643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42643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42643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42643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42643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42643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42643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42643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42643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42643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42643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42643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42643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42643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42643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42643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42643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42643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42643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42643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42643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42643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42643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-115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42643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42643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42643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42643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-115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42643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42643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42643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42643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42643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42643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42643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42643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42643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42643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42643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42643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42643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104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42643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-11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42643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42643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42643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-11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42643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18769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42643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42643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42643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42643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18769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42643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3873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42643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-6030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42643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-6030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42643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42643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42643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42643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42643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42643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42643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42643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42643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42643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42643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16612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42643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42643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42643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16612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42643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42643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42643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42643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42643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42643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42643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42643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42643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42643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42643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42643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42643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42643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42643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42643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42643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42643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42643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42643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42643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42643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42643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42643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42643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42643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42643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42643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42643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42643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42643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42643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42643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42643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42643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42643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42643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42643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42643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42643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42643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42643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42643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42643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42643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44100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42643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42643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42643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42643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44100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42643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3873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42643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-6030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42643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-6030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42643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42643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42643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42643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42643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42643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42643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42643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42643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42643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104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42643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42047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42643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42643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42643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42047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42643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42643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42643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42643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42643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42643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42643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42643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42643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42643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42643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42643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42643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42643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42643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42643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42643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42643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42643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42643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42643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42643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2016-09-14T10:20:26Z</cp:lastPrinted>
  <dcterms:created xsi:type="dcterms:W3CDTF">2006-09-16T00:00:00Z</dcterms:created>
  <dcterms:modified xsi:type="dcterms:W3CDTF">2016-10-27T14:48:34Z</dcterms:modified>
  <cp:category/>
  <cp:version/>
  <cp:contentType/>
  <cp:contentStatus/>
</cp:coreProperties>
</file>